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ubEd,PR,PIO\Website\New Budgets\"/>
    </mc:Choice>
  </mc:AlternateContent>
  <bookViews>
    <workbookView xWindow="-135" yWindow="-150" windowWidth="12120" windowHeight="8130" tabRatio="598" firstSheet="8" activeTab="8"/>
  </bookViews>
  <sheets>
    <sheet name="end of FY comparison" sheetId="119" r:id="rId1"/>
    <sheet name="FINAL" sheetId="118" r:id="rId2"/>
    <sheet name="Amended 925" sheetId="117" r:id="rId3"/>
    <sheet name="Amended 0830" sheetId="115" r:id="rId4"/>
    <sheet name="Explain 8 30" sheetId="116" r:id="rId5"/>
    <sheet name="amended 724" sheetId="112" r:id="rId6"/>
    <sheet name="Amended April 24 06" sheetId="110" r:id="rId7"/>
    <sheet name="Amended Jan 23 06" sheetId="107" r:id="rId8"/>
    <sheet name="Jan 19 05" sheetId="106" r:id="rId9"/>
    <sheet name="CATEGORY PAGE" sheetId="105" r:id="rId10"/>
    <sheet name="Original approved categories" sheetId="94" r:id="rId11"/>
    <sheet name="1 APPARATUS PMTS." sheetId="8" r:id="rId12"/>
    <sheet name="2 ALPHA PAGERS" sheetId="64" r:id="rId13"/>
    <sheet name="3 DISPATCH" sheetId="65" r:id="rId14"/>
    <sheet name="4 CERTIFICATIONS" sheetId="66" r:id="rId15"/>
    <sheet name="5 FUEL" sheetId="52" r:id="rId16"/>
    <sheet name="6 SCBA" sheetId="67" r:id="rId17"/>
    <sheet name="7 VEH SCH MTN" sheetId="95" r:id="rId18"/>
    <sheet name="8 VEHICLE REPAIRS" sheetId="53" r:id="rId19"/>
    <sheet name="9 VEHICLE SUPPLIES" sheetId="100" r:id="rId20"/>
    <sheet name="LCRA" sheetId="111" r:id="rId21"/>
    <sheet name="10 EMS TRAINING" sheetId="70" r:id="rId22"/>
    <sheet name="11 FIRE &amp; RESCUE TRAINING" sheetId="69" r:id="rId23"/>
    <sheet name="12 UNIFORMS PROTECTIVE GEAR" sheetId="72" r:id="rId24"/>
    <sheet name="Uniform WS 1" sheetId="71" r:id="rId25"/>
    <sheet name="Uniform WS 2" sheetId="98" r:id="rId26"/>
    <sheet name="13 WMD PREPARATION" sheetId="73" r:id="rId27"/>
    <sheet name="14 BLDG GROUND MAINT" sheetId="74" r:id="rId28"/>
    <sheet name="15 EMS SUPPLIES" sheetId="78" r:id="rId29"/>
    <sheet name="16 OFFICE SUPPLIES" sheetId="77" r:id="rId30"/>
    <sheet name="17 REHAB SUPPLIES" sheetId="76" r:id="rId31"/>
    <sheet name="18 STATION SUPPLIES" sheetId="75" r:id="rId32"/>
    <sheet name="19 EMERGENCY FUND" sheetId="81" r:id="rId33"/>
    <sheet name="20 BANK FEES" sheetId="80" r:id="rId34"/>
    <sheet name="21 DUES AND SUBSCRIPTIONS" sheetId="79" r:id="rId35"/>
    <sheet name="22 INFORMATION TECHNOLOGY" sheetId="88" r:id="rId36"/>
    <sheet name="IT WS" sheetId="103" r:id="rId37"/>
    <sheet name="23 INSURANCE" sheetId="87" r:id="rId38"/>
    <sheet name="24 POSTAGE" sheetId="86" r:id="rId39"/>
    <sheet name="25 PROFESSIONAL SVCS" sheetId="85" r:id="rId40"/>
    <sheet name="26 CODE ENFORCEMENT" sheetId="84" r:id="rId41"/>
    <sheet name="27 PUBLIC NOTICES" sheetId="83" r:id="rId42"/>
    <sheet name="28 SEMINARS" sheetId="82" r:id="rId43"/>
    <sheet name="29 TELEPHONE" sheetId="15" r:id="rId44"/>
    <sheet name="30 UTILITIES" sheetId="16" r:id="rId45"/>
    <sheet name="31 BENEFITS" sheetId="60" r:id="rId46"/>
    <sheet name="32 PAYROLL" sheetId="97" r:id="rId47"/>
    <sheet name="32 INDIV PAYROLL" sheetId="99" r:id="rId48"/>
    <sheet name="32 FF PAYSCALE" sheetId="56" r:id="rId49"/>
    <sheet name="33 VOLUNTEER RECOGNITION" sheetId="89" r:id="rId50"/>
    <sheet name="645 RECRUITMENT" sheetId="113" r:id="rId51"/>
    <sheet name="34 BOND DEBT SVC" sheetId="90" r:id="rId52"/>
    <sheet name="35 SALES TAX COLLECT" sheetId="91" r:id="rId53"/>
    <sheet name="36 SUNSET VALLEY" sheetId="92" r:id="rId54"/>
    <sheet name="37 TAX PROPERTY FEES" sheetId="2" r:id="rId55"/>
    <sheet name="38 TCESD BOND INS" sheetId="93" r:id="rId56"/>
    <sheet name="39 TCESD COMPENSATION" sheetId="101" r:id="rId57"/>
    <sheet name="40 PUBLIC EDUCATION" sheetId="102" r:id="rId58"/>
    <sheet name="55 LIABILITY INS" sheetId="114" r:id="rId59"/>
    <sheet name="56 CIRCLE DRIVE" sheetId="109" r:id="rId60"/>
    <sheet name="57 CONTINGENCY" sheetId="108" r:id="rId61"/>
    <sheet name="60 FIRE ACADEMY" sheetId="6" r:id="rId62"/>
  </sheets>
  <definedNames>
    <definedName name="_xlnm.Print_Area" localSheetId="48">'32 FF PAYSCALE'!$1:$1048576</definedName>
    <definedName name="_xlnm.Print_Titles" localSheetId="46">'32 PAYROLL'!$1:$1</definedName>
    <definedName name="_xlnm.Print_Titles" localSheetId="36">'IT WS'!$1:$1</definedName>
  </definedNames>
  <calcPr calcId="162913" fullCalcOnLoad="1"/>
</workbook>
</file>

<file path=xl/calcChain.xml><?xml version="1.0" encoding="utf-8"?>
<calcChain xmlns="http://schemas.openxmlformats.org/spreadsheetml/2006/main">
  <c r="E59" i="119" l="1"/>
  <c r="D59" i="119"/>
  <c r="F59" i="119" s="1"/>
  <c r="F58" i="119"/>
  <c r="F57" i="119"/>
  <c r="F56" i="119"/>
  <c r="F55" i="119"/>
  <c r="F54" i="119"/>
  <c r="F53" i="119"/>
  <c r="F52" i="119"/>
  <c r="F51" i="119"/>
  <c r="F50" i="119"/>
  <c r="F49" i="119"/>
  <c r="F48" i="119"/>
  <c r="F47" i="119"/>
  <c r="F46" i="119"/>
  <c r="F45" i="119"/>
  <c r="F44" i="119"/>
  <c r="F43" i="119"/>
  <c r="F42" i="119"/>
  <c r="F41" i="119"/>
  <c r="F40" i="119"/>
  <c r="F39" i="119"/>
  <c r="F38" i="119"/>
  <c r="F37" i="119"/>
  <c r="F36" i="119"/>
  <c r="F35" i="119"/>
  <c r="F34" i="119"/>
  <c r="F33" i="119"/>
  <c r="F32" i="119"/>
  <c r="F31" i="119"/>
  <c r="F30" i="119"/>
  <c r="F29" i="119"/>
  <c r="F28" i="119"/>
  <c r="F27" i="119"/>
  <c r="F26" i="119"/>
  <c r="F25" i="119"/>
  <c r="F24" i="119"/>
  <c r="F23" i="119"/>
  <c r="F22" i="119"/>
  <c r="F21" i="119"/>
  <c r="F20" i="119"/>
  <c r="F19" i="119"/>
  <c r="F18" i="119"/>
  <c r="F17" i="119"/>
  <c r="F16" i="119"/>
  <c r="F15" i="119"/>
  <c r="F14" i="119"/>
  <c r="F13" i="119"/>
  <c r="E11" i="119"/>
  <c r="F10" i="119"/>
  <c r="F9" i="119"/>
  <c r="F8" i="119"/>
  <c r="F7" i="119"/>
  <c r="F6" i="119"/>
  <c r="F5" i="119"/>
  <c r="F4" i="119"/>
  <c r="F3" i="119"/>
  <c r="F2" i="119"/>
  <c r="C59" i="119"/>
  <c r="D11" i="119"/>
  <c r="F11" i="119" s="1"/>
  <c r="C11" i="119"/>
  <c r="D10" i="118"/>
  <c r="D58" i="118"/>
  <c r="C10" i="118"/>
  <c r="C58" i="118"/>
  <c r="G54" i="112"/>
  <c r="G3" i="117"/>
  <c r="G10" i="117"/>
  <c r="G14" i="117"/>
  <c r="G58" i="117" s="1"/>
  <c r="G59" i="117" s="1"/>
  <c r="G37" i="117"/>
  <c r="G48" i="117"/>
  <c r="G56" i="117"/>
  <c r="F10" i="117"/>
  <c r="F59" i="117" s="1"/>
  <c r="E24" i="117"/>
  <c r="E58" i="117" s="1"/>
  <c r="E59" i="117" s="1"/>
  <c r="E34" i="117"/>
  <c r="F58" i="117"/>
  <c r="E10" i="117"/>
  <c r="D10" i="117"/>
  <c r="D59" i="117" s="1"/>
  <c r="D58" i="117"/>
  <c r="C10" i="117"/>
  <c r="C58" i="117"/>
  <c r="C59" i="117"/>
  <c r="G3" i="115"/>
  <c r="G39" i="115"/>
  <c r="F10" i="115"/>
  <c r="F34" i="115"/>
  <c r="G44" i="115"/>
  <c r="G37" i="115"/>
  <c r="G33" i="115"/>
  <c r="G34" i="115"/>
  <c r="G32" i="115"/>
  <c r="F24" i="115"/>
  <c r="F58" i="115"/>
  <c r="F59" i="115"/>
  <c r="G24" i="115"/>
  <c r="G58" i="115" s="1"/>
  <c r="G59" i="115" s="1"/>
  <c r="E10" i="115"/>
  <c r="E58" i="115"/>
  <c r="E59" i="115"/>
  <c r="D10" i="115"/>
  <c r="D59" i="115" s="1"/>
  <c r="D58" i="115"/>
  <c r="C10" i="115"/>
  <c r="C58" i="115"/>
  <c r="C59" i="115"/>
  <c r="C11" i="114"/>
  <c r="B11" i="114"/>
  <c r="C16" i="66"/>
  <c r="C18" i="113"/>
  <c r="D48" i="105"/>
  <c r="B18" i="113"/>
  <c r="C27" i="60"/>
  <c r="D45" i="105" s="1"/>
  <c r="C21" i="73"/>
  <c r="E58" i="112"/>
  <c r="E10" i="112"/>
  <c r="E59" i="112"/>
  <c r="D10" i="112"/>
  <c r="D59" i="112" s="1"/>
  <c r="D58" i="112"/>
  <c r="C10" i="112"/>
  <c r="C58" i="112"/>
  <c r="C59" i="112"/>
  <c r="G25" i="112"/>
  <c r="G34" i="112"/>
  <c r="G55" i="112"/>
  <c r="G19" i="112"/>
  <c r="G12" i="112"/>
  <c r="G13" i="112"/>
  <c r="G58" i="112" s="1"/>
  <c r="G14" i="112"/>
  <c r="G15" i="112"/>
  <c r="G16" i="112"/>
  <c r="G17" i="112"/>
  <c r="G18" i="112"/>
  <c r="G20" i="112"/>
  <c r="G21" i="112"/>
  <c r="G22" i="112"/>
  <c r="G23" i="112"/>
  <c r="G24" i="112"/>
  <c r="G26" i="112"/>
  <c r="G27" i="112"/>
  <c r="G28" i="112"/>
  <c r="G29" i="112"/>
  <c r="G30" i="112"/>
  <c r="G31" i="112"/>
  <c r="G32" i="112"/>
  <c r="G33" i="112"/>
  <c r="G35" i="112"/>
  <c r="G36" i="112"/>
  <c r="G37" i="112"/>
  <c r="G38" i="112"/>
  <c r="G39" i="112"/>
  <c r="G40" i="112"/>
  <c r="G41" i="112"/>
  <c r="G42" i="112"/>
  <c r="G43" i="112"/>
  <c r="G44" i="112"/>
  <c r="G45" i="112"/>
  <c r="G46" i="112"/>
  <c r="G47" i="112"/>
  <c r="G48" i="112"/>
  <c r="G49" i="112"/>
  <c r="G50" i="112"/>
  <c r="G51" i="112"/>
  <c r="G52" i="112"/>
  <c r="G53" i="112"/>
  <c r="G56" i="112"/>
  <c r="G57" i="112"/>
  <c r="F9" i="112"/>
  <c r="F8" i="112"/>
  <c r="F7" i="112"/>
  <c r="F6" i="112"/>
  <c r="F5" i="112"/>
  <c r="F4" i="112"/>
  <c r="F3" i="112"/>
  <c r="F2" i="112"/>
  <c r="E10" i="110"/>
  <c r="C10" i="111"/>
  <c r="D23" i="105" s="1"/>
  <c r="C25" i="111"/>
  <c r="C25" i="100"/>
  <c r="D56" i="110"/>
  <c r="C56" i="110"/>
  <c r="D10" i="110"/>
  <c r="C10" i="110"/>
  <c r="J15" i="97"/>
  <c r="C19" i="108"/>
  <c r="D57" i="105"/>
  <c r="B19" i="108"/>
  <c r="C19" i="109"/>
  <c r="D56" i="105" s="1"/>
  <c r="B19" i="109"/>
  <c r="D17" i="8"/>
  <c r="D14" i="105"/>
  <c r="D56" i="107"/>
  <c r="C56" i="107"/>
  <c r="D10" i="107"/>
  <c r="C10" i="107"/>
  <c r="D54" i="106"/>
  <c r="D10" i="106"/>
  <c r="C54" i="106"/>
  <c r="C10" i="106"/>
  <c r="C9" i="64"/>
  <c r="D15" i="105"/>
  <c r="C17" i="65"/>
  <c r="D16" i="105"/>
  <c r="D17" i="105"/>
  <c r="C15" i="52"/>
  <c r="D18" i="105" s="1"/>
  <c r="C19" i="67"/>
  <c r="D19" i="105"/>
  <c r="C17" i="95"/>
  <c r="D20" i="105" s="1"/>
  <c r="C16" i="53"/>
  <c r="D21" i="105" s="1"/>
  <c r="D22" i="105"/>
  <c r="C17" i="70"/>
  <c r="D24" i="105"/>
  <c r="C28" i="69"/>
  <c r="D25" i="105" s="1"/>
  <c r="C7" i="72"/>
  <c r="D26" i="105" s="1"/>
  <c r="D27" i="105"/>
  <c r="C21" i="74"/>
  <c r="D28" i="105" s="1"/>
  <c r="C23" i="78"/>
  <c r="D29" i="105" s="1"/>
  <c r="C21" i="77"/>
  <c r="D30" i="105"/>
  <c r="C13" i="76"/>
  <c r="D31" i="105" s="1"/>
  <c r="D14" i="75"/>
  <c r="D32" i="105" s="1"/>
  <c r="C12" i="81"/>
  <c r="D33" i="105"/>
  <c r="C17" i="80"/>
  <c r="D34" i="105" s="1"/>
  <c r="C18" i="79"/>
  <c r="D35" i="105" s="1"/>
  <c r="C43" i="88"/>
  <c r="D36" i="105"/>
  <c r="C11" i="87"/>
  <c r="D37" i="105" s="1"/>
  <c r="C13" i="86"/>
  <c r="D38" i="105" s="1"/>
  <c r="C18" i="85"/>
  <c r="D39" i="105" s="1"/>
  <c r="C24" i="84"/>
  <c r="D40" i="105" s="1"/>
  <c r="C14" i="83"/>
  <c r="D41" i="105" s="1"/>
  <c r="C21" i="82"/>
  <c r="D42" i="105" s="1"/>
  <c r="C13" i="15"/>
  <c r="D43" i="105" s="1"/>
  <c r="C20" i="16"/>
  <c r="D44" i="105" s="1"/>
  <c r="J9" i="97"/>
  <c r="J10" i="97"/>
  <c r="K23" i="97" s="1"/>
  <c r="J11" i="97"/>
  <c r="J12" i="97"/>
  <c r="J13" i="97"/>
  <c r="J14" i="97"/>
  <c r="J16" i="97"/>
  <c r="J17" i="97"/>
  <c r="J18" i="97"/>
  <c r="J19" i="97"/>
  <c r="J20" i="97"/>
  <c r="J21" i="97"/>
  <c r="J22" i="97"/>
  <c r="J2" i="97"/>
  <c r="J3" i="97"/>
  <c r="J4" i="97"/>
  <c r="J5" i="97"/>
  <c r="J6" i="97"/>
  <c r="J7" i="97"/>
  <c r="K8" i="97"/>
  <c r="K35" i="97" s="1"/>
  <c r="J24" i="97"/>
  <c r="J25" i="97"/>
  <c r="J26" i="97"/>
  <c r="J27" i="97"/>
  <c r="J28" i="97"/>
  <c r="K33" i="97" s="1"/>
  <c r="J29" i="97"/>
  <c r="J30" i="97"/>
  <c r="J31" i="97"/>
  <c r="J32" i="97"/>
  <c r="C15" i="89"/>
  <c r="D47" i="105"/>
  <c r="C18" i="90"/>
  <c r="D49" i="105" s="1"/>
  <c r="C11" i="91"/>
  <c r="D50" i="105"/>
  <c r="C11" i="92"/>
  <c r="D51" i="105"/>
  <c r="C11" i="2"/>
  <c r="D52" i="105" s="1"/>
  <c r="C12" i="93"/>
  <c r="D53" i="105"/>
  <c r="C12" i="101"/>
  <c r="D54" i="105"/>
  <c r="C19" i="102"/>
  <c r="D55" i="105" s="1"/>
  <c r="C19" i="6"/>
  <c r="D58" i="105" s="1"/>
  <c r="C17" i="8"/>
  <c r="C14" i="105"/>
  <c r="B9" i="64"/>
  <c r="C15" i="105" s="1"/>
  <c r="B17" i="65"/>
  <c r="C16" i="105" s="1"/>
  <c r="B16" i="66"/>
  <c r="C17" i="105"/>
  <c r="B15" i="52"/>
  <c r="C18" i="105" s="1"/>
  <c r="B19" i="67"/>
  <c r="C19" i="105" s="1"/>
  <c r="B17" i="95"/>
  <c r="C20" i="105"/>
  <c r="B16" i="53"/>
  <c r="C21" i="105" s="1"/>
  <c r="B25" i="100"/>
  <c r="C22" i="105" s="1"/>
  <c r="B17" i="70"/>
  <c r="C24" i="105"/>
  <c r="B28" i="69"/>
  <c r="C25" i="105" s="1"/>
  <c r="B7" i="72"/>
  <c r="C26" i="105" s="1"/>
  <c r="B21" i="73"/>
  <c r="C27" i="105"/>
  <c r="B21" i="74"/>
  <c r="C28" i="105" s="1"/>
  <c r="B23" i="78"/>
  <c r="C29" i="105" s="1"/>
  <c r="B21" i="77"/>
  <c r="C30" i="105"/>
  <c r="B13" i="76"/>
  <c r="C31" i="105" s="1"/>
  <c r="C14" i="75"/>
  <c r="C32" i="105" s="1"/>
  <c r="B12" i="81"/>
  <c r="C33" i="105"/>
  <c r="B17" i="80"/>
  <c r="C34" i="105" s="1"/>
  <c r="B18" i="79"/>
  <c r="C35" i="105" s="1"/>
  <c r="B43" i="88"/>
  <c r="C36" i="105"/>
  <c r="B11" i="87"/>
  <c r="C37" i="105" s="1"/>
  <c r="B13" i="86"/>
  <c r="C38" i="105" s="1"/>
  <c r="B18" i="85"/>
  <c r="C39" i="105"/>
  <c r="B24" i="84"/>
  <c r="C40" i="105" s="1"/>
  <c r="B14" i="83"/>
  <c r="C41" i="105" s="1"/>
  <c r="B21" i="82"/>
  <c r="C42" i="105"/>
  <c r="B13" i="15"/>
  <c r="C43" i="105" s="1"/>
  <c r="B20" i="16"/>
  <c r="C44" i="105" s="1"/>
  <c r="B15" i="89"/>
  <c r="C47" i="105"/>
  <c r="B18" i="90"/>
  <c r="C49" i="105" s="1"/>
  <c r="B11" i="91"/>
  <c r="C50" i="105" s="1"/>
  <c r="B11" i="92"/>
  <c r="C51" i="105"/>
  <c r="B11" i="2"/>
  <c r="C52" i="105" s="1"/>
  <c r="B12" i="93"/>
  <c r="C53" i="105" s="1"/>
  <c r="B12" i="101"/>
  <c r="C54" i="105"/>
  <c r="B19" i="102"/>
  <c r="C55" i="105" s="1"/>
  <c r="D12" i="105"/>
  <c r="C12" i="105"/>
  <c r="E18" i="56"/>
  <c r="E22" i="56"/>
  <c r="D22" i="56"/>
  <c r="E21" i="56"/>
  <c r="D21" i="56"/>
  <c r="E20" i="56"/>
  <c r="D20" i="56"/>
  <c r="E19" i="56"/>
  <c r="D19" i="56"/>
  <c r="E16" i="56"/>
  <c r="D16" i="56"/>
  <c r="E15" i="56"/>
  <c r="D15" i="56"/>
  <c r="E14" i="56"/>
  <c r="D14" i="56"/>
  <c r="E13" i="56"/>
  <c r="D13" i="56"/>
  <c r="E10" i="56"/>
  <c r="D10" i="56"/>
  <c r="E9" i="56"/>
  <c r="D9" i="56"/>
  <c r="E8" i="56"/>
  <c r="D8" i="56"/>
  <c r="E7" i="56"/>
  <c r="D7" i="56"/>
  <c r="E6" i="56"/>
  <c r="D6" i="56"/>
  <c r="E5" i="56"/>
  <c r="D5" i="56"/>
  <c r="G29" i="99"/>
  <c r="G26" i="99"/>
  <c r="H26" i="99" s="1"/>
  <c r="G20" i="99"/>
  <c r="H20" i="99" s="1"/>
  <c r="C15" i="94"/>
  <c r="C18" i="94"/>
  <c r="C19" i="94"/>
  <c r="C21" i="94"/>
  <c r="C22" i="94"/>
  <c r="C24" i="94"/>
  <c r="C25" i="94"/>
  <c r="C27" i="94"/>
  <c r="C28" i="94"/>
  <c r="C30" i="94"/>
  <c r="C31" i="94"/>
  <c r="C33" i="94"/>
  <c r="C34" i="94"/>
  <c r="C36" i="94"/>
  <c r="C37" i="94"/>
  <c r="C39" i="94"/>
  <c r="C40" i="94"/>
  <c r="C42" i="94"/>
  <c r="C43" i="94"/>
  <c r="C45" i="94"/>
  <c r="C48" i="94"/>
  <c r="C50" i="94"/>
  <c r="C51" i="94"/>
  <c r="C53" i="94"/>
  <c r="C54" i="94"/>
  <c r="D12" i="60"/>
  <c r="E23" i="56"/>
  <c r="E11" i="56"/>
  <c r="E22" i="99"/>
  <c r="D22" i="99"/>
  <c r="C22" i="99"/>
  <c r="H22" i="99" s="1"/>
  <c r="C28" i="99"/>
  <c r="G28" i="99"/>
  <c r="H28" i="99"/>
  <c r="G25" i="99"/>
  <c r="H25" i="99" s="1"/>
  <c r="G27" i="99"/>
  <c r="G24" i="99"/>
  <c r="G23" i="99"/>
  <c r="G21" i="99"/>
  <c r="G19" i="99"/>
  <c r="G18" i="99"/>
  <c r="H18" i="99" s="1"/>
  <c r="G17" i="99"/>
  <c r="H17" i="99" s="1"/>
  <c r="G16" i="99"/>
  <c r="G15" i="99"/>
  <c r="G14" i="99"/>
  <c r="G13" i="99"/>
  <c r="G12" i="99"/>
  <c r="H12" i="99" s="1"/>
  <c r="G11" i="99"/>
  <c r="H11" i="99" s="1"/>
  <c r="G10" i="99"/>
  <c r="G9" i="99"/>
  <c r="G8" i="99"/>
  <c r="G7" i="99"/>
  <c r="G6" i="99"/>
  <c r="H6" i="99" s="1"/>
  <c r="G5" i="99"/>
  <c r="H5" i="99" s="1"/>
  <c r="G4" i="99"/>
  <c r="G3" i="99"/>
  <c r="G32" i="99" s="1"/>
  <c r="F32" i="99"/>
  <c r="E32" i="99"/>
  <c r="D32" i="99"/>
  <c r="C4" i="99"/>
  <c r="C5" i="99"/>
  <c r="C6" i="99"/>
  <c r="C7" i="99"/>
  <c r="C8" i="99"/>
  <c r="C32" i="99" s="1"/>
  <c r="C9" i="99"/>
  <c r="C10" i="99"/>
  <c r="C11" i="99"/>
  <c r="C12" i="99"/>
  <c r="C13" i="99"/>
  <c r="C14" i="99"/>
  <c r="C15" i="99"/>
  <c r="C16" i="99"/>
  <c r="C17" i="99"/>
  <c r="C18" i="99"/>
  <c r="C19" i="99"/>
  <c r="C20" i="99"/>
  <c r="C21" i="99"/>
  <c r="C23" i="99"/>
  <c r="C24" i="99"/>
  <c r="C25" i="99"/>
  <c r="C27" i="99"/>
  <c r="H27" i="99" s="1"/>
  <c r="C29" i="99"/>
  <c r="C30" i="99"/>
  <c r="C26" i="99"/>
  <c r="C31" i="99"/>
  <c r="C3" i="99"/>
  <c r="B32" i="99"/>
  <c r="H3" i="99"/>
  <c r="H32" i="99" s="1"/>
  <c r="H4" i="99"/>
  <c r="H7" i="99"/>
  <c r="H8" i="99"/>
  <c r="H9" i="99"/>
  <c r="H10" i="99"/>
  <c r="H13" i="99"/>
  <c r="H14" i="99"/>
  <c r="H15" i="99"/>
  <c r="H16" i="99"/>
  <c r="H19" i="99"/>
  <c r="H21" i="99"/>
  <c r="H23" i="99"/>
  <c r="H24" i="99"/>
  <c r="H29" i="99"/>
  <c r="H30" i="99"/>
  <c r="H31" i="99"/>
  <c r="I21" i="97"/>
  <c r="B19" i="6"/>
  <c r="D57" i="94"/>
  <c r="C13" i="94"/>
  <c r="D13" i="94"/>
  <c r="E4" i="71"/>
  <c r="E5" i="71"/>
  <c r="E6" i="71"/>
  <c r="E9" i="71" s="1"/>
  <c r="E49" i="71" s="1"/>
  <c r="E7" i="71"/>
  <c r="E8" i="71"/>
  <c r="E12" i="71"/>
  <c r="E13" i="71"/>
  <c r="E16" i="71" s="1"/>
  <c r="E14" i="71"/>
  <c r="E15" i="71"/>
  <c r="E22" i="71"/>
  <c r="E25" i="71"/>
  <c r="E29" i="71" s="1"/>
  <c r="E26" i="71"/>
  <c r="E27" i="71"/>
  <c r="E28" i="71"/>
  <c r="E32" i="71"/>
  <c r="E33" i="71" s="1"/>
  <c r="E36" i="71"/>
  <c r="E39" i="71" s="1"/>
  <c r="E37" i="71"/>
  <c r="E38" i="71"/>
  <c r="E42" i="71"/>
  <c r="E48" i="71" s="1"/>
  <c r="E43" i="71"/>
  <c r="E44" i="71"/>
  <c r="E45" i="71"/>
  <c r="E46" i="71"/>
  <c r="E47" i="71"/>
  <c r="B38" i="98"/>
  <c r="C38" i="98"/>
  <c r="K37" i="97" l="1"/>
  <c r="B19" i="60"/>
  <c r="B27" i="60" s="1"/>
  <c r="C59" i="105"/>
  <c r="C38" i="94"/>
  <c r="C20" i="94"/>
  <c r="C44" i="94"/>
  <c r="C32" i="94"/>
  <c r="F10" i="112"/>
  <c r="C52" i="94"/>
  <c r="C26" i="94"/>
  <c r="C55" i="94"/>
  <c r="C49" i="94"/>
  <c r="C41" i="94"/>
  <c r="C35" i="94"/>
  <c r="C29" i="94"/>
  <c r="C23" i="94"/>
  <c r="C17" i="94"/>
  <c r="C57" i="94" s="1"/>
  <c r="K39" i="97" l="1"/>
  <c r="D46" i="105" s="1"/>
  <c r="D59" i="105" s="1"/>
  <c r="D19" i="60"/>
</calcChain>
</file>

<file path=xl/sharedStrings.xml><?xml version="1.0" encoding="utf-8"?>
<sst xmlns="http://schemas.openxmlformats.org/spreadsheetml/2006/main" count="1837" uniqueCount="961">
  <si>
    <t>SOURCE OF INCOME</t>
  </si>
  <si>
    <t>Interest Income</t>
  </si>
  <si>
    <t>TOTAL</t>
  </si>
  <si>
    <t>BUDGET CATEGORY</t>
  </si>
  <si>
    <t>Fuel</t>
  </si>
  <si>
    <t>Alpha Pagers</t>
  </si>
  <si>
    <t>Telephone</t>
  </si>
  <si>
    <t>Utilities</t>
  </si>
  <si>
    <t>Insurance</t>
  </si>
  <si>
    <t>Training - EMS</t>
  </si>
  <si>
    <t>Supplies - EMS</t>
  </si>
  <si>
    <t>Postage/Handling</t>
  </si>
  <si>
    <t>Payroll</t>
  </si>
  <si>
    <t>Bank Fees</t>
  </si>
  <si>
    <t>Infectious Disease Control</t>
  </si>
  <si>
    <t>Information Technology</t>
  </si>
  <si>
    <t>WMD Preparation</t>
  </si>
  <si>
    <t>TCESD Bond Insurance</t>
  </si>
  <si>
    <t>Sunset Valley Reimbursement</t>
  </si>
  <si>
    <t>TOTALS</t>
  </si>
  <si>
    <t xml:space="preserve"> </t>
  </si>
  <si>
    <t>Description</t>
  </si>
  <si>
    <t>1st Quarter</t>
  </si>
  <si>
    <t>2nd Quarter</t>
  </si>
  <si>
    <t>20 meetings x 5 Commissioners @ $50.00 ea.</t>
  </si>
  <si>
    <t>GENERAL LIABILITY/PROPERTY</t>
  </si>
  <si>
    <t>AUTOMOBILE</t>
  </si>
  <si>
    <t>La Salle National Bank E302 &amp; E306</t>
  </si>
  <si>
    <t>La Salle National Bank R305</t>
  </si>
  <si>
    <t>Books and Manuals</t>
  </si>
  <si>
    <t>TCFP Inspector Class</t>
  </si>
  <si>
    <t>Totals</t>
  </si>
  <si>
    <t>Blakeslee, Monzingo &amp; Co. -AUDIT</t>
  </si>
  <si>
    <t>Bond Debt Service</t>
  </si>
  <si>
    <t>Ice</t>
  </si>
  <si>
    <t>Overhead Door Repair</t>
  </si>
  <si>
    <t>A/C Service</t>
  </si>
  <si>
    <t>Exterminator</t>
  </si>
  <si>
    <t>Misc. Repairs</t>
  </si>
  <si>
    <t xml:space="preserve">Small Engine Tune-up </t>
  </si>
  <si>
    <t>Pump Maintenance</t>
  </si>
  <si>
    <t>Lawn Equipment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</si>
  <si>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</si>
  <si>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</si>
  <si>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</si>
  <si>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</si>
  <si>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</si>
  <si>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</si>
  <si>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</si>
  <si>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</si>
  <si>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</si>
  <si>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</si>
  <si>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BDU Pants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</si>
  <si>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</si>
  <si>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</si>
  <si>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</si>
  <si>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</si>
  <si>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</si>
  <si>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</si>
  <si>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</si>
  <si>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Annual SCBA Test</t>
  </si>
  <si>
    <t>Cylinder Hydro  (70 x $25)</t>
  </si>
  <si>
    <t>Misc. SCBA Parts</t>
  </si>
  <si>
    <t>Semiannual Cascade Maintenance</t>
  </si>
  <si>
    <t>Wildland Turnout Coats (5)</t>
  </si>
  <si>
    <t>Wildland Turnout Pants (5)</t>
  </si>
  <si>
    <t>3rd &amp; 4th Quarter</t>
  </si>
  <si>
    <t>EMT Intermediate/Paramedic Class</t>
  </si>
  <si>
    <t>PHTLS, CPR, BTLS, AED Courses</t>
  </si>
  <si>
    <t xml:space="preserve">CE Training for Paid/Volunteer </t>
  </si>
  <si>
    <t>BP Cuffs, Splints &amp; Stethoscopes, Etc.</t>
  </si>
  <si>
    <t>Misc. Supplies- Penlights, Scissors, Etc</t>
  </si>
  <si>
    <t>Gloves</t>
  </si>
  <si>
    <t>Oxygen Delivery Devices- Bag Valve Masks, Non-Rebreather Masks, Etc.</t>
  </si>
  <si>
    <t>Biohazard &amp; Decontamination Supplies- Vionex, Gowns, Etc.</t>
  </si>
  <si>
    <t>SOP Copies</t>
  </si>
  <si>
    <t>Ozarka Water</t>
  </si>
  <si>
    <t>Class A Foam (20 - 5 gal)</t>
  </si>
  <si>
    <t>Passport Safety Tags</t>
  </si>
  <si>
    <t>Nomex Hoods (25)</t>
  </si>
  <si>
    <t>Wildland Goggles (15)</t>
  </si>
  <si>
    <t>Praxair Oxygen bottle</t>
  </si>
  <si>
    <t>William Scotsman - BC Station Trailer</t>
  </si>
  <si>
    <t>Christmas Decorations</t>
  </si>
  <si>
    <t>Mackey Award</t>
  </si>
  <si>
    <t>Member Recognition Gifts</t>
  </si>
  <si>
    <t>Years of Service Awards</t>
  </si>
  <si>
    <t>Absorbent</t>
  </si>
  <si>
    <t>Structural Boots</t>
  </si>
  <si>
    <t xml:space="preserve">Wildland Helmet Goggle Retainers </t>
  </si>
  <si>
    <t>Wildland Shelters 20 x $45.00</t>
  </si>
  <si>
    <t>Structural Turnout suspenders</t>
  </si>
  <si>
    <t>Turnout Gear Bags (20*32)</t>
  </si>
  <si>
    <t>Firehouse software annual maintenance</t>
  </si>
  <si>
    <t>Additional backup tapes</t>
  </si>
  <si>
    <t>CD-RW disks</t>
  </si>
  <si>
    <t>Carbon Monoxide sensors (2) AIM Detectors</t>
  </si>
  <si>
    <t>Oxygen Sensors (2) AIM Detectors</t>
  </si>
  <si>
    <t>Fire Extinguisher Re-Charging for each station</t>
  </si>
  <si>
    <t>Copy Machine - Pitney Bowes 2 copiers</t>
  </si>
  <si>
    <t>Cleaning of Turnouts semi-annually</t>
  </si>
  <si>
    <t>ALS Kit  to include Laryngoscope Blades, IV Kits &amp; Drug Containers</t>
  </si>
  <si>
    <t xml:space="preserve">TOTAL </t>
  </si>
  <si>
    <t>4 Gas Analyzers (2)</t>
  </si>
  <si>
    <t>SBC</t>
  </si>
  <si>
    <t>Apparatus Fuel</t>
  </si>
  <si>
    <t>FF Training Overtime*</t>
  </si>
  <si>
    <t>Monthly Trainings (12 @ 2.5 hours each x $25/hr)</t>
  </si>
  <si>
    <t>Subscription to NFPA - new</t>
  </si>
  <si>
    <t>Capital Area Fire Chiefs Association - Hazmat **</t>
  </si>
  <si>
    <t xml:space="preserve">Capital Area Fire Chiefs Association  </t>
  </si>
  <si>
    <t>STAFF-(Chief,Asst. Chief, Captain)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</si>
  <si>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</si>
  <si>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</si>
  <si>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</si>
  <si>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</si>
  <si>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</si>
  <si>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</si>
  <si>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</si>
  <si>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Fire Prevention Week Banners</t>
  </si>
  <si>
    <t>Fire Prevention Week Posters</t>
  </si>
  <si>
    <t>Fire Safety Carry Bags</t>
  </si>
  <si>
    <t>NFPA Fire Facts News Letters</t>
  </si>
  <si>
    <t>Coloring Books</t>
  </si>
  <si>
    <t>Home Smoke Alarm Brochures</t>
  </si>
  <si>
    <t>EDITH Brochures</t>
  </si>
  <si>
    <t>Supplies - Office</t>
  </si>
  <si>
    <t>Higher Class Pay</t>
  </si>
  <si>
    <t>Texas Disposal paper recycling dumpster</t>
  </si>
  <si>
    <t>Texas Disposal Dumpsters (Both Stations)</t>
  </si>
  <si>
    <t>Ground Ladder Testing</t>
  </si>
  <si>
    <t>Apparatus Annual Pump Certification</t>
  </si>
  <si>
    <t>Pump septic system (BC Station)</t>
  </si>
  <si>
    <t>Hourly Rates</t>
  </si>
  <si>
    <t>Yrs of Service</t>
  </si>
  <si>
    <t>Base</t>
  </si>
  <si>
    <t>6 mos -1 year</t>
  </si>
  <si>
    <t>1  years</t>
  </si>
  <si>
    <t>2  years</t>
  </si>
  <si>
    <t>Uniform &amp; Protective Gear</t>
  </si>
  <si>
    <t>Reduced 03-04 year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</si>
  <si>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</si>
  <si>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</si>
  <si>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</si>
  <si>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</si>
  <si>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</si>
  <si>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</si>
  <si>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Helmet Stickers</t>
  </si>
  <si>
    <t>Equipment/Facilities/Personnel Certification</t>
  </si>
  <si>
    <t>Total:</t>
  </si>
  <si>
    <t>TOTAL:</t>
  </si>
  <si>
    <t>Total uniforms:</t>
  </si>
  <si>
    <t>Supplies - Rehab</t>
  </si>
  <si>
    <t>Gilleland Creek Press - Misc. publications (2000 IN 03)</t>
  </si>
  <si>
    <t>Face shields for structural helmets (10)</t>
  </si>
  <si>
    <r>
      <t xml:space="preserve">Lawn Care Supplies </t>
    </r>
    <r>
      <rPr>
        <sz val="8"/>
        <rFont val="Arial"/>
        <family val="2"/>
      </rPr>
      <t>(Weed Killer, Trash bags,  Lawn Tools)</t>
    </r>
  </si>
  <si>
    <t>MAINTENANCE TECHS</t>
  </si>
  <si>
    <t>Soft Supplies-Bandages, Gauze, 4x4s, Etc.</t>
  </si>
  <si>
    <t>#</t>
  </si>
  <si>
    <t>Paychex 125 Plan fees</t>
  </si>
  <si>
    <t>Paychex regular processing fees (includes 20% discount)</t>
  </si>
  <si>
    <t>EQUIPMENT / FACILITIES / PERSONNEL CERTIFICATION</t>
  </si>
  <si>
    <t>Vehicle Scheduled Maintenance</t>
  </si>
  <si>
    <t>Vehicle Repairs</t>
  </si>
  <si>
    <t xml:space="preserve">     INFORMATION TECHNOLOGY  </t>
  </si>
  <si>
    <t xml:space="preserve">    PROFESSIONAL SERVICES   </t>
  </si>
  <si>
    <t xml:space="preserve">   PUBLIC NOTICES/ARTICLES     </t>
  </si>
  <si>
    <t xml:space="preserve">   SUNSET VALLEY REIMBURSMENT</t>
  </si>
  <si>
    <t>TCESD COMMISSIONER COMPENSATION</t>
  </si>
  <si>
    <t>Wells Fargo Bank</t>
  </si>
  <si>
    <t>Stop payments - lost or missing checks</t>
  </si>
  <si>
    <t>Wire charges - possibly - with transfers</t>
  </si>
  <si>
    <t>Quick Book Checks (500 in 2005)</t>
  </si>
  <si>
    <t>17 meeting x 4 commissioners</t>
  </si>
  <si>
    <t>Flowers - congrats, condolence, get well etc.</t>
  </si>
  <si>
    <t>PO Box 90427</t>
  </si>
  <si>
    <t>Anticipated Tax Revenue*</t>
  </si>
  <si>
    <t>Samsung toners (1 printer each station)</t>
  </si>
  <si>
    <t>Labeling machine supplies</t>
  </si>
  <si>
    <t>Allowance for small equipment (calculators, staplers etc.</t>
  </si>
  <si>
    <t>Copy paper</t>
  </si>
  <si>
    <t>Binders</t>
  </si>
  <si>
    <t>Other toners &amp; ink cartridges</t>
  </si>
  <si>
    <t>Break room &amp; janitorial</t>
  </si>
  <si>
    <t>Journals:</t>
  </si>
  <si>
    <t>Postage &amp; Shipping estimate:</t>
  </si>
  <si>
    <t>Travis Central Appraisal District fees</t>
  </si>
  <si>
    <t>Miscellaneous (pens, stables, clips etc.)</t>
  </si>
  <si>
    <t>Emergency Fund</t>
  </si>
  <si>
    <t>SCBA</t>
  </si>
  <si>
    <t>Note: 2005 budget based on 800 incidents @ $23.00</t>
  </si>
  <si>
    <t>Paper - copy</t>
  </si>
  <si>
    <t>EpiPens, Adult/Pediatric-E301, E302, Rescue 301</t>
  </si>
  <si>
    <t>Glucometer batteries</t>
  </si>
  <si>
    <t>Additional package: 10 new license anti-virus</t>
  </si>
  <si>
    <t>Defrag software (3 servers &amp; 10 workstations)</t>
  </si>
  <si>
    <t>General maintenance of equipment</t>
  </si>
  <si>
    <t>Inkjet Color printer replacement</t>
  </si>
  <si>
    <t>Interface for new AFD CAD</t>
  </si>
  <si>
    <t xml:space="preserve">Quick Books Upgrade </t>
  </si>
  <si>
    <t>Wireless access points</t>
  </si>
  <si>
    <t>Wireless laptop receivers (4)</t>
  </si>
  <si>
    <t>Rank</t>
  </si>
  <si>
    <t>Status at 10/1/04</t>
  </si>
  <si>
    <t># of PP before next seniority raise</t>
  </si>
  <si>
    <t>Rate after seniority raise</t>
  </si>
  <si>
    <t># of PP before end of fiscal year</t>
  </si>
  <si>
    <t>3 year</t>
  </si>
  <si>
    <t>1 year</t>
  </si>
  <si>
    <t>4 year</t>
  </si>
  <si>
    <t>2 year</t>
  </si>
  <si>
    <t>Total FF Salaries (before taxes etc.)</t>
  </si>
  <si>
    <t>EMS Coord (40 hrs)</t>
  </si>
  <si>
    <t>IT Coordinator (16 hrs)</t>
  </si>
  <si>
    <t>Total Admin</t>
  </si>
  <si>
    <t>Note: all full time lieutenants &amp; firefighters plus starred admin are eligible for vacation &amp; the 457(b) Plan.</t>
  </si>
  <si>
    <t>Annual gross salary incl. 106 reg hrs, 6 OT &amp; 5 US OT</t>
  </si>
  <si>
    <t>Training- Fire &amp; Rescue</t>
  </si>
  <si>
    <t>Certification fees</t>
  </si>
  <si>
    <t>Supplies (admin)</t>
  </si>
  <si>
    <t>Fire Officer 11 class</t>
  </si>
  <si>
    <t>Methods of Teaching class</t>
  </si>
  <si>
    <t>Stickers with Fire Department Logo</t>
  </si>
  <si>
    <t>Open House supplies (BC)</t>
  </si>
  <si>
    <t>Fire Prevention Supplies</t>
  </si>
  <si>
    <t>Code Enforcement</t>
  </si>
  <si>
    <t>Fire Prevention Supplies 2004:</t>
  </si>
  <si>
    <t>457 Annual Plan Admin Cost</t>
  </si>
  <si>
    <t>457 4% Firefighter contribution after 6 mo. Employment</t>
  </si>
  <si>
    <t>457 4% Admin. contribution after 6 mo. Employment</t>
  </si>
  <si>
    <t>Health presumed employee reimbursement</t>
  </si>
  <si>
    <t>Accident &amp; Sickness Insurance</t>
  </si>
  <si>
    <t>Volunteer &amp; Employee Recognition</t>
  </si>
  <si>
    <t>International Association Fire Chiefs</t>
  </si>
  <si>
    <t>Sam's Club memberships</t>
  </si>
  <si>
    <t>Oak Hill Gazette</t>
  </si>
  <si>
    <t>Fire related magazines for "coffee table" (4x)</t>
  </si>
  <si>
    <t>Firehouse Magazine  (2)</t>
  </si>
  <si>
    <t xml:space="preserve">Internet access (2 stations) </t>
  </si>
  <si>
    <r>
      <t xml:space="preserve">Projector (portable) and ceiling mount </t>
    </r>
    <r>
      <rPr>
        <sz val="9"/>
        <rFont val="Arial"/>
        <family val="2"/>
      </rPr>
      <t>(for permanent one)</t>
    </r>
  </si>
  <si>
    <t>Pestpatrol anti-spy ware (10 machines)</t>
  </si>
  <si>
    <t>Win2003 Cal upgrades</t>
  </si>
  <si>
    <t>Preventive Maintenance</t>
  </si>
  <si>
    <t>Transmission Service</t>
  </si>
  <si>
    <t>Tires</t>
  </si>
  <si>
    <t>Vehicle Inspections</t>
  </si>
  <si>
    <t>Unscheduled vehicle repairs</t>
  </si>
  <si>
    <t>Emergency lighting</t>
  </si>
  <si>
    <t>(WF Visa cards - call Lexi on occurrence and they</t>
  </si>
  <si>
    <t>will be cancelled)</t>
  </si>
  <si>
    <t>Round off:</t>
  </si>
  <si>
    <t>Budget Payroll:</t>
  </si>
  <si>
    <t>Structural Turnout Coats (7)  (2004 5)</t>
  </si>
  <si>
    <t>Structural Turnout Pants (7)  (2004 5</t>
  </si>
  <si>
    <t>Structural Helmets w/Face shields (6)</t>
  </si>
  <si>
    <t>Wildland Helmets (10)   (2004: 0)</t>
  </si>
  <si>
    <t xml:space="preserve">Structural Turnout Coats (5) </t>
  </si>
  <si>
    <t xml:space="preserve">Structural Turnout Pants (5) </t>
  </si>
  <si>
    <t xml:space="preserve">Wildland Turnout Coats (5) </t>
  </si>
  <si>
    <t>Structural Turnout Coats (3)  (2004 - 5)</t>
  </si>
  <si>
    <t>Structural Turnout Pants (3)  (2004 -5)</t>
  </si>
  <si>
    <t>Wildland turnout gloves (10)</t>
  </si>
  <si>
    <t>Structural turnout gloves (24)</t>
  </si>
  <si>
    <t>Items are from original capital expenditures, add&amp; replace and recurring costs.</t>
  </si>
  <si>
    <t>From Uniform WS</t>
  </si>
  <si>
    <t>From Protective Gear WS</t>
  </si>
  <si>
    <t>TAFE Mileage</t>
  </si>
  <si>
    <t>FIRERESCUE CONFERENCE &amp; EXPOSITION</t>
  </si>
  <si>
    <t>TAFE Hotel   December 2004/Jan 2005</t>
  </si>
  <si>
    <t>Meals &amp; Refreshment</t>
  </si>
  <si>
    <t>Equipment</t>
  </si>
  <si>
    <t>BC station generator maintenance agreement</t>
  </si>
  <si>
    <t>Repeater maintenance (Thomas Springs Rd)</t>
  </si>
  <si>
    <t>Semi-Annual, COA</t>
  </si>
  <si>
    <t>B</t>
  </si>
  <si>
    <t>C</t>
  </si>
  <si>
    <t>TFCA - Corpus Christi, April 2005 (2)</t>
  </si>
  <si>
    <t>PC, Windows, MS Office, Monitor</t>
  </si>
  <si>
    <t>Portable radio batteries</t>
  </si>
  <si>
    <t>Map Books</t>
  </si>
  <si>
    <t>Small equipment maintenance</t>
  </si>
  <si>
    <t>Replacement of lost or damaged equipment</t>
  </si>
  <si>
    <t>Wildland hose</t>
  </si>
  <si>
    <t>Wildland nozzles</t>
  </si>
  <si>
    <t>Wildland tools &amp; accessories</t>
  </si>
  <si>
    <t>Pocket weather station</t>
  </si>
  <si>
    <t>Adaptors and accessories</t>
  </si>
  <si>
    <t>APPARATUS PAYMENTS</t>
  </si>
  <si>
    <t xml:space="preserve">ALPHA PAGERS                </t>
  </si>
  <si>
    <t>Professional Services</t>
  </si>
  <si>
    <t>Public Notices/Articles</t>
  </si>
  <si>
    <t xml:space="preserve">Property Tax - Collection &amp; Valuation </t>
  </si>
  <si>
    <t>TCESD Board Compensation</t>
  </si>
  <si>
    <t xml:space="preserve">FUEL                    </t>
  </si>
  <si>
    <t xml:space="preserve">SCBA MAINTENANCE      </t>
  </si>
  <si>
    <t xml:space="preserve">VEHICLE - SCHEDULED MAINTENANCE      </t>
  </si>
  <si>
    <t>VEHICLE REPAIRS</t>
  </si>
  <si>
    <t>PROTECTIVE GEAR</t>
  </si>
  <si>
    <t>10.6 eV Interchangeable 1/4" PID Lamp</t>
  </si>
  <si>
    <t>Standard Lithium-ion battery pack for MultiRae</t>
  </si>
  <si>
    <t>3.6V Lithium-Ion Battery Pack (for QRae Plus)</t>
  </si>
  <si>
    <t>34L 3-gas (CO50ppm/ME 50%lel, Air Bal)</t>
  </si>
  <si>
    <t>Isobutylene 100ppm/Air Bal (steel cylinder)</t>
  </si>
  <si>
    <t>Rae Chlorine Tubes</t>
  </si>
  <si>
    <t>Calibration</t>
  </si>
  <si>
    <t>20/20 Kits for protein/bio hazards (4 @ $30 each)</t>
  </si>
  <si>
    <t>Supplies</t>
  </si>
  <si>
    <t>Supplies for one year: 2004-2005</t>
  </si>
  <si>
    <t xml:space="preserve"> EMERGENCY FUND</t>
  </si>
  <si>
    <t xml:space="preserve">BANK FEES                  </t>
  </si>
  <si>
    <t xml:space="preserve">DUES &amp; SUBSCRIPTIONS     </t>
  </si>
  <si>
    <t xml:space="preserve">SEMINARS &amp; CONFERENCES   </t>
  </si>
  <si>
    <t xml:space="preserve">UTILITIES                 </t>
  </si>
  <si>
    <t xml:space="preserve">BENEFITS              </t>
  </si>
  <si>
    <t xml:space="preserve">VOLUNTEER &amp; EMPLOYEE RECOGNITION  </t>
  </si>
  <si>
    <t xml:space="preserve">BOND DEBT SERVICE       </t>
  </si>
  <si>
    <t xml:space="preserve">SALES TAX COLLECTION COSTS          </t>
  </si>
  <si>
    <t>TCESD  BOND INSURANCE</t>
  </si>
  <si>
    <t xml:space="preserve"> EMS TRAINING              </t>
  </si>
  <si>
    <t xml:space="preserve"> UNIFORMS &amp; PROTECTIVE GEAR                               </t>
  </si>
  <si>
    <t xml:space="preserve">WMD PREPARATION        </t>
  </si>
  <si>
    <t>BUILDING &amp; GROUND MAINTENANCE</t>
  </si>
  <si>
    <t xml:space="preserve">EMS SUPPLIES                         </t>
  </si>
  <si>
    <t xml:space="preserve">OFFICE SUPPLIES            </t>
  </si>
  <si>
    <t xml:space="preserve">REHAB SUPPLIES           </t>
  </si>
  <si>
    <t xml:space="preserve">STATION SUPPLIES          </t>
  </si>
  <si>
    <t xml:space="preserve">INSURANCE              </t>
  </si>
  <si>
    <t xml:space="preserve">POSTAGE                         </t>
  </si>
  <si>
    <t xml:space="preserve">TELEPHONES     </t>
  </si>
  <si>
    <t xml:space="preserve">TAX ASSESSMENT/COLLECTION FEES  </t>
  </si>
  <si>
    <t>see below</t>
  </si>
  <si>
    <t>Projector suspension bracket (BC)</t>
  </si>
  <si>
    <t>Total LT Salaries (before taxes etc.)</t>
  </si>
  <si>
    <t>FICA</t>
  </si>
  <si>
    <t>FUTA</t>
  </si>
  <si>
    <t>SUI</t>
  </si>
  <si>
    <t>Medical</t>
  </si>
  <si>
    <t>Admin Assist</t>
  </si>
  <si>
    <t xml:space="preserve">Asst. Fire Chief </t>
  </si>
  <si>
    <t xml:space="preserve">Fire Chief </t>
  </si>
  <si>
    <t xml:space="preserve">EMS Coord </t>
  </si>
  <si>
    <t xml:space="preserve">IT Coordinator </t>
  </si>
  <si>
    <t xml:space="preserve">Business Mgr. </t>
  </si>
  <si>
    <t>Please note:  not all employees participate in the 457 plan and, of those who do, most do not deduct 8%</t>
  </si>
  <si>
    <t>Principal</t>
  </si>
  <si>
    <t>Interest</t>
  </si>
  <si>
    <t>Social Security (FICA)</t>
  </si>
  <si>
    <t>Note:  Workers Compensation, Medical Insurance, Accident Insurance, 457(b) matches, FICA, FUTA, &amp; SUI are all in the Benefits category</t>
  </si>
  <si>
    <t>Total Gross Wages</t>
  </si>
  <si>
    <t>A</t>
  </si>
  <si>
    <t>Bond for President &amp; Treasurer</t>
  </si>
  <si>
    <t>Mileage Reimbursement @ 37.5 cents per Federal standard</t>
  </si>
  <si>
    <t>D</t>
  </si>
  <si>
    <t>Sales Tax Revenue - estimated</t>
  </si>
  <si>
    <t xml:space="preserve"> FIRE &amp; RESCUE TRAINING                             </t>
  </si>
  <si>
    <t xml:space="preserve"> 2005 Budget</t>
  </si>
  <si>
    <t>For bulk purchase with WF loan</t>
  </si>
  <si>
    <t>Workers' Comp- -Firefighters  (7704)</t>
  </si>
  <si>
    <t>Workers' Comp - Clerical    (8810)</t>
  </si>
  <si>
    <t>Pay off</t>
  </si>
  <si>
    <t>Command vehicles</t>
  </si>
  <si>
    <t>5/23/05 approved raise</t>
  </si>
  <si>
    <t>approved raise 5/23/05</t>
  </si>
  <si>
    <t>Approved raise 5/23</t>
  </si>
  <si>
    <t>Approved 5/23 for new bonds</t>
  </si>
  <si>
    <t>2006 Budget</t>
  </si>
  <si>
    <t xml:space="preserve">DISPATCH &amp; COMMUNICATION SERVICE    </t>
  </si>
  <si>
    <t xml:space="preserve">   UNIFORM WORKSHEET   2005      </t>
  </si>
  <si>
    <t>Inspection Fees</t>
  </si>
  <si>
    <t>Wells Fargo lease proceeds</t>
  </si>
  <si>
    <t>Dispatch &amp; Communications</t>
  </si>
  <si>
    <t>Vehicle Supplies &amp; Equipment</t>
  </si>
  <si>
    <t xml:space="preserve">VEHICLE SUPPLIES &amp; EQUIPMENT       </t>
  </si>
  <si>
    <t>Public Education</t>
  </si>
  <si>
    <t>PUBLIC EDUCATION</t>
  </si>
  <si>
    <t>CODE ENFORCEMENT</t>
  </si>
  <si>
    <t>60 FIRE ACADEMY</t>
  </si>
  <si>
    <t>Amended due to fees received</t>
  </si>
  <si>
    <t>Donation</t>
  </si>
  <si>
    <r>
      <t xml:space="preserve">HazMat physicals </t>
    </r>
    <r>
      <rPr>
        <sz val="10"/>
        <rFont val="Arial"/>
        <family val="2"/>
      </rPr>
      <t>- 3 HazMat specialists</t>
    </r>
  </si>
  <si>
    <t>Full time employees 5% 457 contribution</t>
  </si>
  <si>
    <t>14 meetings, 4 people</t>
  </si>
  <si>
    <t>Reduced 04-05 year</t>
  </si>
  <si>
    <t>Fire academy</t>
  </si>
  <si>
    <t>457 Annual fee $5 x 23 possible (25 in 2005-6)</t>
  </si>
  <si>
    <t>no discount</t>
  </si>
  <si>
    <t>FT FF - 2005</t>
  </si>
  <si>
    <t>FF 2006</t>
  </si>
  <si>
    <t>LT 2005</t>
  </si>
  <si>
    <t>LT 2006</t>
  </si>
  <si>
    <t>3&amp;4 years</t>
  </si>
  <si>
    <t>5&amp;6 years</t>
  </si>
  <si>
    <t>7 years - Capped</t>
  </si>
  <si>
    <t>DO 2006</t>
  </si>
  <si>
    <t>1&amp;2 years</t>
  </si>
  <si>
    <t>Annual Rates</t>
  </si>
  <si>
    <t>DO 2005</t>
  </si>
  <si>
    <t>There were no DO's in 2005 and will not be any in 2006.  Amounts included to show progression.</t>
  </si>
  <si>
    <t>Operational Rates of Pay 2005 and 2006</t>
  </si>
  <si>
    <t>Rate at 10/1/05</t>
  </si>
  <si>
    <t>Estimated Cert Pay</t>
  </si>
  <si>
    <t>3/5 years</t>
  </si>
  <si>
    <t>2 years</t>
  </si>
  <si>
    <t>1/2 years</t>
  </si>
  <si>
    <t>½/1 year</t>
  </si>
  <si>
    <t>Base/½ year</t>
  </si>
  <si>
    <t>Base/½/1 year</t>
  </si>
  <si>
    <t>Varied pay raises to set new pattern.  New captain, code lieutenant and one firefighter</t>
  </si>
  <si>
    <t>Part timers</t>
  </si>
  <si>
    <t>Assistant Fire Chief    *</t>
  </si>
  <si>
    <t>Training/Code Captain *</t>
  </si>
  <si>
    <t>Prevention/Commun. Captain *</t>
  </si>
  <si>
    <t>Business Manager *</t>
  </si>
  <si>
    <t>Code Enforcement Lt. *</t>
  </si>
  <si>
    <t>Administrative Assistant *</t>
  </si>
  <si>
    <t>Fire Academy</t>
  </si>
  <si>
    <t>Class fees</t>
  </si>
  <si>
    <t>Fire Chief (60 hrs) Salary *                  *</t>
  </si>
  <si>
    <t>Pay</t>
  </si>
  <si>
    <t xml:space="preserve">Training/Code Captain </t>
  </si>
  <si>
    <t>Prevention/Commun Capt</t>
  </si>
  <si>
    <t>Code Enforce Lt.</t>
  </si>
  <si>
    <t>5% 457</t>
  </si>
  <si>
    <t>FF F</t>
  </si>
  <si>
    <t>FF Y</t>
  </si>
  <si>
    <t>FF S</t>
  </si>
  <si>
    <t>FF B</t>
  </si>
  <si>
    <t>FF K</t>
  </si>
  <si>
    <t>FF M</t>
  </si>
  <si>
    <t>FF P</t>
  </si>
  <si>
    <t>FF C</t>
  </si>
  <si>
    <t>FF new</t>
  </si>
  <si>
    <t>Note: medical is cost for employee/family less employee's contribution (50%) for family</t>
  </si>
  <si>
    <t>Debt Service 2003 bonds</t>
  </si>
  <si>
    <t>Debt service 2005 bonds</t>
  </si>
  <si>
    <t>Estimated annual charges</t>
  </si>
  <si>
    <t>XTVA modules for new quint, B301, B311, B302</t>
  </si>
  <si>
    <t>STATION</t>
  </si>
  <si>
    <t>SEE ABOVE</t>
  </si>
  <si>
    <t>New desk supplies - JJ &amp; Tobe</t>
  </si>
  <si>
    <t>Couriers</t>
  </si>
  <si>
    <t>David Luther</t>
  </si>
  <si>
    <t>Test Flow Kit</t>
  </si>
  <si>
    <t>Line Gauge 1.5"</t>
  </si>
  <si>
    <t>Raynger ST30 Pro</t>
  </si>
  <si>
    <t>Digital Multimeter</t>
  </si>
  <si>
    <t>Decibel meter</t>
  </si>
  <si>
    <t>Arson/Fire Cause conference - 3 employees</t>
  </si>
  <si>
    <t>Fire Cause initial training (Cozby)</t>
  </si>
  <si>
    <t>NFPA subscription on line</t>
  </si>
  <si>
    <t>ICC/NFPA related publications</t>
  </si>
  <si>
    <t>ICC</t>
  </si>
  <si>
    <t>IAAI</t>
  </si>
  <si>
    <t>Uniforms</t>
  </si>
  <si>
    <t>Station - special needs</t>
  </si>
  <si>
    <t>New inspectors course (4)</t>
  </si>
  <si>
    <t>Christmas celebration</t>
  </si>
  <si>
    <t>bldg &amp; grounds</t>
  </si>
  <si>
    <t>Awards - all</t>
  </si>
  <si>
    <t>Sam's - general supplies</t>
  </si>
  <si>
    <t>Ozarka</t>
  </si>
  <si>
    <t>see above</t>
  </si>
  <si>
    <t>Assorted general supplies (HD, Ace, others)</t>
  </si>
  <si>
    <t>Legal consultants - general</t>
  </si>
  <si>
    <t>Accounting consultant  - general</t>
  </si>
  <si>
    <t>Legal consultants - Fire Code</t>
  </si>
  <si>
    <t>As per expected income:</t>
  </si>
  <si>
    <t>Aerial Ladder Testing</t>
  </si>
  <si>
    <t>Fire Extinguisher Annual Inspection</t>
  </si>
  <si>
    <t>Ansul System Semi-Annual Inspection</t>
  </si>
  <si>
    <t>Fire Alarm Annual Inspection</t>
  </si>
  <si>
    <t>Fire Sprinkler Annual Inspection</t>
  </si>
  <si>
    <t>TCFP Annual certifications</t>
  </si>
  <si>
    <t>Note: Six line items were added to this category, one of which will not take</t>
  </si>
  <si>
    <t xml:space="preserve">effect until 2006/2007 fiscal year.  </t>
  </si>
  <si>
    <t>We shall be adding $900 to Aerial ladder testing that year also.</t>
  </si>
  <si>
    <t>Rescue - Elevator DVD Class</t>
  </si>
  <si>
    <t>Rescue.Fire - High Rise Firefighting/Tactics video</t>
  </si>
  <si>
    <t>Rescue - CarBusters extrication</t>
  </si>
  <si>
    <t>IMS - Fire Command video series</t>
  </si>
  <si>
    <t>Books - general replacement of outdated material</t>
  </si>
  <si>
    <t>Liquid smoke</t>
  </si>
  <si>
    <t>Vent simulator lumber</t>
  </si>
  <si>
    <t>Off site general</t>
  </si>
  <si>
    <t>Books - curriculum &amp; 25 books &amp; study guides aerial apparatus</t>
  </si>
  <si>
    <t>Videos - physical fitness</t>
  </si>
  <si>
    <t>COW training - 4 training sessions w/lunches</t>
  </si>
  <si>
    <t>5211 estimates</t>
  </si>
  <si>
    <t>4111 estimates</t>
  </si>
  <si>
    <t>Allied Waste both stations</t>
  </si>
  <si>
    <t>Apparatus - cash for chassis</t>
  </si>
  <si>
    <t xml:space="preserve">            Apparatus - cash from loan proceeds</t>
  </si>
  <si>
    <t>Note: Cylinder Hydrostatic Test is not due until 2009 for SCBA</t>
  </si>
  <si>
    <t xml:space="preserve">                           and 2008 for Portable Cascade Unit</t>
  </si>
  <si>
    <t>Note:  Annual SCBA Flow Test for 2006/2007 is free</t>
  </si>
  <si>
    <t>Small powered equipment maintenance</t>
  </si>
  <si>
    <t>Monthly cost for O&amp;M on 19 800 MHz radios</t>
  </si>
  <si>
    <t>$22.73 per radio, per month:</t>
  </si>
  <si>
    <t>Add on if decide to buy one copier + maintenance</t>
  </si>
  <si>
    <t>in code enforcement</t>
  </si>
  <si>
    <t>2006 - new engines to be covered</t>
  </si>
  <si>
    <t>Newspaper - for public notices 8/06</t>
  </si>
  <si>
    <t>Travis County Clerk for ESD postings (100 IN 03, paid 100 in 04)</t>
  </si>
  <si>
    <t xml:space="preserve">Employment Ads </t>
  </si>
  <si>
    <t>Do in house</t>
  </si>
  <si>
    <t>**** alternative - have FF deliver them !</t>
  </si>
  <si>
    <t>Unemployment Insurance - Federal FUTA @ $56</t>
  </si>
  <si>
    <t>Unemployment Insurance - Texas SUI  @ $243</t>
  </si>
  <si>
    <t>INFORMATION SHEET: Total Cost to ESD per Employee (excluding uniforms &amp; physicals)</t>
  </si>
  <si>
    <t>Travis County Tax Office fees (0.99 per parcel) (4702)</t>
  </si>
  <si>
    <t>[2005-6 - 4750 parcels @ 95 cents]</t>
  </si>
  <si>
    <t>2006 changes</t>
  </si>
  <si>
    <t>After 2005-2006 fiscal year there will be no step raise between 1 and 2 years</t>
  </si>
  <si>
    <t>The step raises will be at 6 mos, 1 year, 3 years, 5 years and 7 years.  There will be no step raises</t>
  </si>
  <si>
    <t>after 7 years, only across-the-board raises.</t>
  </si>
  <si>
    <t>Christmas lights etc.</t>
  </si>
  <si>
    <t>Sales of E-303</t>
  </si>
  <si>
    <t>Flu vaccine - 50 doses (5 vials)</t>
  </si>
  <si>
    <t>TB PPD 50-dose vial - tuberculin skin test</t>
  </si>
  <si>
    <t>Refrigerator for vaccine storage</t>
  </si>
  <si>
    <t>BLS Kits *5 to include medical bags, O2 aspirators, O2 Regulators**</t>
  </si>
  <si>
    <t>* safety syringes</t>
  </si>
  <si>
    <t>** Ferno bags similar to ATC EMS - to replace bags on apparatus</t>
  </si>
  <si>
    <t>AED Equipment- Batteries, Pads, Razors, Cards, Etc.***</t>
  </si>
  <si>
    <t>*** FR2 batteries and data cards</t>
  </si>
  <si>
    <t>Syringes for vaccine (box of 100)*</t>
  </si>
  <si>
    <t>Pocket Masks for CPR training (@7.15)</t>
  </si>
  <si>
    <t>CPR cards (@1.00)</t>
  </si>
  <si>
    <t>DHS re-certifications**</t>
  </si>
  <si>
    <t>** Carol Campbell's budget called for $320 here, with $128 in 06-07</t>
  </si>
  <si>
    <t>Health etc. - employee TAC October and November *</t>
  </si>
  <si>
    <t>Health etc. - employee TAC December - September *</t>
  </si>
  <si>
    <t>Anti-virus annual renewal</t>
  </si>
  <si>
    <t>Back-up Express annual renewal</t>
  </si>
  <si>
    <t>Frontpage 2005 update</t>
  </si>
  <si>
    <t>JASC 2005 upgrade</t>
  </si>
  <si>
    <t>Switch - additional for BC</t>
  </si>
  <si>
    <t>Wireless access point for BC</t>
  </si>
  <si>
    <t>PC Jack</t>
  </si>
  <si>
    <t>PC Lt BC</t>
  </si>
  <si>
    <t>PC Lt TS</t>
  </si>
  <si>
    <t>PC - spare</t>
  </si>
  <si>
    <t>PC replacement</t>
  </si>
  <si>
    <t>Server - OHFD</t>
  </si>
  <si>
    <t>Printer - color - portable</t>
  </si>
  <si>
    <t>Monitors - 3</t>
  </si>
  <si>
    <t>Floppy disk drive - Madeline</t>
  </si>
  <si>
    <t>Repairs</t>
  </si>
  <si>
    <t>Laptop repair / parts</t>
  </si>
  <si>
    <t>See attached worksheets</t>
  </si>
  <si>
    <t>Laptop upgrade / new - JJ purchased 04-05 budget (1800)</t>
  </si>
  <si>
    <t>Contingencies:</t>
  </si>
  <si>
    <t>Contingency - table &amp; chairs for porch</t>
  </si>
  <si>
    <t>Seminars/conferences/classes</t>
  </si>
  <si>
    <t xml:space="preserve">EMI NET for volunteer retention - 7 </t>
  </si>
  <si>
    <t>EMI NET - 11 students expire in 2006 + one new FF **</t>
  </si>
  <si>
    <t>** 5 students will expire in 2007 plus new firefighters (possible 11)</t>
  </si>
  <si>
    <t>For 2006 EMI NET personnel overall:  18 FF, 4 admin, EMS cord. Jim Key</t>
  </si>
  <si>
    <t>Possible EMT school to be held after March 2006</t>
  </si>
  <si>
    <t>Costs will be offset by income.</t>
  </si>
  <si>
    <t>Proceeds from loan - see category 1 line 2</t>
  </si>
  <si>
    <t>Ludlum</t>
  </si>
  <si>
    <t>Air Instrumentation Maintenance Kit</t>
  </si>
  <si>
    <t>Sensit Combustible Gas Leak Detector</t>
  </si>
  <si>
    <t>Sensit Calibration Kit</t>
  </si>
  <si>
    <t>TCESD3 IT Budget for 2005-2006</t>
  </si>
  <si>
    <t>Mandatory items</t>
  </si>
  <si>
    <t>Recipient</t>
  </si>
  <si>
    <t>Make, Model</t>
  </si>
  <si>
    <t>Price</t>
  </si>
  <si>
    <t>Notes</t>
  </si>
  <si>
    <t>Software</t>
  </si>
  <si>
    <t>Quickbooks upgrade to QB Pro 2005</t>
  </si>
  <si>
    <t>Madeline</t>
  </si>
  <si>
    <t>Intuit</t>
  </si>
  <si>
    <t>All</t>
  </si>
  <si>
    <t>Symantec</t>
  </si>
  <si>
    <t>Backup express annual maintenance</t>
  </si>
  <si>
    <t>Symantec/Veritas</t>
  </si>
  <si>
    <t>Performs nightly backups</t>
  </si>
  <si>
    <t>Firehouse annual maintenance</t>
  </si>
  <si>
    <t>Firehouse</t>
  </si>
  <si>
    <t>Additional defrag licenses</t>
  </si>
  <si>
    <t>Winternals</t>
  </si>
  <si>
    <t>Keeps all PC/laptop disks clean</t>
  </si>
  <si>
    <t>Defrag annual maintenance</t>
  </si>
  <si>
    <t>Web</t>
  </si>
  <si>
    <t>MS</t>
  </si>
  <si>
    <t>For web page design</t>
  </si>
  <si>
    <t>JASC</t>
  </si>
  <si>
    <t>For web graphics design</t>
  </si>
  <si>
    <t>Windows CAL 2003 licenses (5)</t>
  </si>
  <si>
    <t>To keep licenses legal</t>
  </si>
  <si>
    <t>Software subtotal</t>
  </si>
  <si>
    <t>Network</t>
  </si>
  <si>
    <t>Internet access</t>
  </si>
  <si>
    <t>Miller</t>
  </si>
  <si>
    <t>SBC/DSL</t>
  </si>
  <si>
    <t>BC</t>
  </si>
  <si>
    <t>TW/RR</t>
  </si>
  <si>
    <t>Additional switch for BC</t>
  </si>
  <si>
    <t>TBD</t>
  </si>
  <si>
    <t>Expanded number of PCs</t>
  </si>
  <si>
    <t>Additional wireless access point for BC</t>
  </si>
  <si>
    <t>For FF upstairs</t>
  </si>
  <si>
    <t>Network subtotal</t>
  </si>
  <si>
    <t>New computers</t>
  </si>
  <si>
    <t>Desktop for Jack</t>
  </si>
  <si>
    <t>Jack</t>
  </si>
  <si>
    <t>HP</t>
  </si>
  <si>
    <t>To allow the laptop to be used by inspectors</t>
  </si>
  <si>
    <t>Desktop computer for prevention, training</t>
  </si>
  <si>
    <t>Desktop for additional inspector usage</t>
  </si>
  <si>
    <t>Desktop PC for Lt office BC</t>
  </si>
  <si>
    <t>Lt BC</t>
  </si>
  <si>
    <t>Desktop PC for Lt office Miller</t>
  </si>
  <si>
    <t>Lt Miller</t>
  </si>
  <si>
    <t>Desktop replacement</t>
  </si>
  <si>
    <t>In case one requires replacement</t>
  </si>
  <si>
    <t>New server to replace OHFD2 and OHFD</t>
  </si>
  <si>
    <t>Dell Poweredge</t>
  </si>
  <si>
    <t>Existing servers are close to being dead</t>
  </si>
  <si>
    <t>Portable color printer for field usage</t>
  </si>
  <si>
    <t>HP 450 cbi</t>
  </si>
  <si>
    <t>Runs from internal battery</t>
  </si>
  <si>
    <t>Monitors for additional desktops</t>
  </si>
  <si>
    <t>Three tube-style monitors as placeholders</t>
  </si>
  <si>
    <t>New computers subtotal</t>
  </si>
  <si>
    <t>Hardware maintenance</t>
  </si>
  <si>
    <t>Floppy disk drive</t>
  </si>
  <si>
    <t>Miscellaneous PC/network repairs</t>
  </si>
  <si>
    <t>Increased by $500 over 04-05</t>
  </si>
  <si>
    <t>USB2/Firewire DVD writer</t>
  </si>
  <si>
    <t>Megan</t>
  </si>
  <si>
    <t>DVD reader/writer</t>
  </si>
  <si>
    <t>DVD/CD-RW</t>
  </si>
  <si>
    <t>Ralph</t>
  </si>
  <si>
    <t>Dell</t>
  </si>
  <si>
    <t>DVD reader, CD writer</t>
  </si>
  <si>
    <t>Inkjet color replacement</t>
  </si>
  <si>
    <t>Assuming one requires replacement</t>
  </si>
  <si>
    <t>Laptop parts</t>
  </si>
  <si>
    <t>To keep existing laptops alive</t>
  </si>
  <si>
    <t>Placeholder, still no details</t>
  </si>
  <si>
    <t>Hardware maintenance subtotal</t>
  </si>
  <si>
    <t>Total mandatory items</t>
  </si>
  <si>
    <t>Increased by $1,825 (12%) over 04-05</t>
  </si>
  <si>
    <t>Advised items</t>
  </si>
  <si>
    <t xml:space="preserve">Laptop  </t>
  </si>
  <si>
    <t>Kevin</t>
  </si>
  <si>
    <t>Dell D610</t>
  </si>
  <si>
    <t>Replacement</t>
  </si>
  <si>
    <t>Laptop</t>
  </si>
  <si>
    <t>Replacement, desktop not required if purchased</t>
  </si>
  <si>
    <t>Non-profit accounting software</t>
  </si>
  <si>
    <t>Note QB Pro 2005 upgrade not needed if this is purchased</t>
  </si>
  <si>
    <t>Total advised items</t>
  </si>
  <si>
    <t>Purchased 04-05 budget</t>
  </si>
  <si>
    <t>JJ</t>
  </si>
  <si>
    <t>Total purchased 04-05 budget</t>
  </si>
  <si>
    <t>Documentation</t>
  </si>
  <si>
    <t>New Station</t>
  </si>
  <si>
    <t>Desktop PC for CBT</t>
  </si>
  <si>
    <t>PC Inventory</t>
  </si>
  <si>
    <t>Owner</t>
  </si>
  <si>
    <t>Location</t>
  </si>
  <si>
    <t>Laptop (3 yrs)</t>
  </si>
  <si>
    <t>Laptop (2 yrs)</t>
  </si>
  <si>
    <t>Carol</t>
  </si>
  <si>
    <t>Training</t>
  </si>
  <si>
    <t>Laptop (ancient)</t>
  </si>
  <si>
    <t>Radio programming</t>
  </si>
  <si>
    <t>Not replaceable</t>
  </si>
  <si>
    <t>PC (new)</t>
  </si>
  <si>
    <t>BC Training</t>
  </si>
  <si>
    <t>PC (old)</t>
  </si>
  <si>
    <t>Lt office</t>
  </si>
  <si>
    <t>Spares</t>
  </si>
  <si>
    <t>FF office</t>
  </si>
  <si>
    <t>Server (left, Web, email, router)</t>
  </si>
  <si>
    <t>Equipment rack</t>
  </si>
  <si>
    <t>Server (middle, fileshare, FH, AD, DNS, Exchange)</t>
  </si>
  <si>
    <t>Server (right, EM backup)</t>
  </si>
  <si>
    <t>PC (OK)</t>
  </si>
  <si>
    <t>TCSO</t>
  </si>
  <si>
    <t>Volunteers</t>
  </si>
  <si>
    <t>Server (ancient)</t>
  </si>
  <si>
    <t>Miller Vol</t>
  </si>
  <si>
    <t>Samsung 1450 printer</t>
  </si>
  <si>
    <t>Samsung 1650 printer</t>
  </si>
  <si>
    <t>HP 8000 printer</t>
  </si>
  <si>
    <t>HP Deskjet 7400 All-in-One</t>
  </si>
  <si>
    <t>Personal printer</t>
  </si>
  <si>
    <t>Personal laser</t>
  </si>
  <si>
    <t>24-port switch</t>
  </si>
  <si>
    <t>8-port switch</t>
  </si>
  <si>
    <t>Linksys router</t>
  </si>
  <si>
    <t>Replacement server</t>
  </si>
  <si>
    <t>Lab</t>
  </si>
  <si>
    <t>In March 2007, we shall begin making payments on the $718943 of approx $95,000 through 2016</t>
  </si>
  <si>
    <r>
      <t>Remainder of payment for 2 engines</t>
    </r>
    <r>
      <rPr>
        <sz val="11"/>
        <rFont val="Arial Narrow"/>
        <family val="2"/>
      </rPr>
      <t xml:space="preserve"> from Wells Fargo loan proceeds):</t>
    </r>
  </si>
  <si>
    <t>Payments on chassis on two engines</t>
  </si>
  <si>
    <t>Thus the 2007 budget will be reduced by a little over a million.</t>
  </si>
  <si>
    <t>Cell phones (added 1 phone, upgraded all)</t>
  </si>
  <si>
    <t>WELLNESS program ($6,000 for physicals)</t>
  </si>
  <si>
    <t>incl in above</t>
  </si>
  <si>
    <t>Plane, hotel, RV, car</t>
  </si>
  <si>
    <t>Fire Rescue registration November 2005</t>
  </si>
  <si>
    <t>Fire Rescue Conference Nov. 2006 (pay 06)</t>
  </si>
  <si>
    <t>2006 budget:  800 incidents at $25</t>
  </si>
  <si>
    <t>2 extra vehicles in addition to inflation</t>
  </si>
  <si>
    <t>Off site Swift water class for 3 certifications</t>
  </si>
  <si>
    <t>Off site Wildland Academy tuition</t>
  </si>
  <si>
    <t>Rescue - Collapse of burning buildings - 5 video</t>
  </si>
  <si>
    <t>PC training</t>
  </si>
  <si>
    <t>DVD's - Megan and Ralph</t>
  </si>
  <si>
    <t>Quote from VFIS 6/3/05</t>
  </si>
  <si>
    <r>
      <t xml:space="preserve">Flyers - postage  </t>
    </r>
    <r>
      <rPr>
        <sz val="16"/>
        <rFont val="Arial"/>
        <family val="2"/>
      </rPr>
      <t>****</t>
    </r>
  </si>
  <si>
    <t>Added during 2004-2005</t>
  </si>
  <si>
    <t>SureCom (repairs, consult etc.)</t>
  </si>
  <si>
    <t>present, other than noted</t>
  </si>
  <si>
    <t xml:space="preserve">Assuming same number of desk and mobile phones as </t>
  </si>
  <si>
    <t>** Add $10,000 2 new emps. Multiply by 9.1% gives $105,476.</t>
  </si>
  <si>
    <t>** Actual cost 2004-05 is $86,679.</t>
  </si>
  <si>
    <t>35 pp</t>
  </si>
  <si>
    <t>Approved increase 5/23/05 (Megan - Snelling)</t>
  </si>
  <si>
    <t>v</t>
  </si>
  <si>
    <t>All part time pay is $10.25 per hour</t>
  </si>
  <si>
    <t>see all</t>
  </si>
  <si>
    <t>Possible color copies of maps or other supplies</t>
  </si>
  <si>
    <t>Was not in the budget for 2004-2005</t>
  </si>
  <si>
    <t>CPA dictates it is to be in budget</t>
  </si>
  <si>
    <t>Radio parts &amp; maintenance</t>
  </si>
  <si>
    <t>Increase for repeater                                          ??</t>
  </si>
  <si>
    <t>ICS and accountability system</t>
  </si>
  <si>
    <t>Nozzles</t>
  </si>
  <si>
    <t xml:space="preserve">Salvage Covers </t>
  </si>
  <si>
    <t>High rise fastener straps</t>
  </si>
  <si>
    <t>High rise fire hose</t>
  </si>
  <si>
    <t>High rise in line 2.5" gauge</t>
  </si>
  <si>
    <t>High rise nozzles</t>
  </si>
  <si>
    <t>High rise reducer</t>
  </si>
  <si>
    <t>High rise tool bag</t>
  </si>
  <si>
    <t>Added during 2004-2005 year</t>
  </si>
  <si>
    <t>Same as 2004 - 2005</t>
  </si>
  <si>
    <t>Same as 2004-2005</t>
  </si>
  <si>
    <t>Window cleaning (outside) October &amp; April</t>
  </si>
  <si>
    <t>Air Bags - Rescue vehicle</t>
  </si>
  <si>
    <t>Booster Reel - brush truck</t>
  </si>
  <si>
    <t>Class B Foam (20 - 5 gal) - new apparatus</t>
  </si>
  <si>
    <t>Class D Fire Extinguisher - for one new apparatus</t>
  </si>
  <si>
    <t>Fire Department Decals - apparatus doors</t>
  </si>
  <si>
    <t>Fire Hose 1 3/4", 3", 5"</t>
  </si>
  <si>
    <t>Positive pressure ventilation fans - 24", 18"</t>
  </si>
  <si>
    <t>High rise 45 degree elbow packs</t>
  </si>
  <si>
    <t>Rescue Jack -for stabilizing vehicles on uneven terrain</t>
  </si>
  <si>
    <t>Contract Instructor pay: FO 2, RIC, D/O</t>
  </si>
  <si>
    <t>Landscape Maintenance - 3 months TS</t>
  </si>
  <si>
    <t>Landscape Maintenance BC</t>
  </si>
  <si>
    <t>Lawn equipment (mowers</t>
  </si>
  <si>
    <t xml:space="preserve">Plan Review - ICC seminar </t>
  </si>
  <si>
    <t>CE hours - variety of classes</t>
  </si>
  <si>
    <t>2nd part radios for command vehicles</t>
  </si>
  <si>
    <t>AMENDED FOR BUSINESS MANAGER, CODE LIEUTENANT AND IT COORDINATOR (ALL LOWERED) 8/23/05</t>
  </si>
  <si>
    <t>AMENDED 8/23/05 AS A REFLECTION OF ADJUSTED SALARIES</t>
  </si>
  <si>
    <t>AMENDED 8/23/05 TO REFLECT ADJUSTED SALARIES</t>
  </si>
  <si>
    <t>48.5 thru Dec, then IRS may change</t>
  </si>
  <si>
    <t>See Certification pay sheet.  Categories &amp; rates changed for 2006.  Everyone capped at $3,000 per year</t>
  </si>
  <si>
    <t>Annual rates for 2004-2005 included unscheduled overtime in calculations, for 2005-2006 included</t>
  </si>
  <si>
    <t xml:space="preserve">scheduled overtime only.  </t>
  </si>
  <si>
    <t>Added to account for donation from Stratus</t>
  </si>
  <si>
    <t>Travis County ESD #3 2005 - 2006 Budget Summary</t>
  </si>
  <si>
    <t>Original approved budget 2006</t>
  </si>
  <si>
    <t>Amended 2006 budget</t>
  </si>
  <si>
    <t>Expenses</t>
  </si>
  <si>
    <t>Dates, Comments</t>
  </si>
  <si>
    <t>added 10/4/05*</t>
  </si>
  <si>
    <t>add 2000 10/4/05*</t>
  </si>
  <si>
    <t>General Fund Expense for CD</t>
  </si>
  <si>
    <t>removed from contingency on 10-yr proj</t>
  </si>
  <si>
    <t>Equipment/Facilities/Personnel Cert</t>
  </si>
  <si>
    <t>Proceeds from loan, part of category 1</t>
  </si>
  <si>
    <t>added $150</t>
  </si>
  <si>
    <t>added $1,500</t>
  </si>
  <si>
    <t>added $100</t>
  </si>
  <si>
    <t>added $2,500</t>
  </si>
  <si>
    <t>Original appr. Budget</t>
  </si>
  <si>
    <t>Contingency - income overage</t>
  </si>
  <si>
    <t>added 2000 10/4/05*</t>
  </si>
  <si>
    <t>added $15,960</t>
  </si>
  <si>
    <t>added $55,323</t>
  </si>
  <si>
    <t>added $50,000</t>
  </si>
  <si>
    <t>subtracted $7,260</t>
  </si>
  <si>
    <t>added for increased income</t>
  </si>
  <si>
    <t>$5,000 12/19/2005</t>
  </si>
  <si>
    <t>added $28,000 1/23</t>
  </si>
  <si>
    <t>Sales of Apparatus</t>
  </si>
  <si>
    <t>Expenses for inspection trips</t>
  </si>
  <si>
    <t xml:space="preserve">Apparatus </t>
  </si>
  <si>
    <t>Sale of Apparatus</t>
  </si>
  <si>
    <t>Contingency/next year : Hose tester for about $2,950</t>
  </si>
  <si>
    <t>Hose for E-302</t>
  </si>
  <si>
    <t>added 1/23</t>
  </si>
  <si>
    <t>More miscellaneous added 1/23</t>
  </si>
  <si>
    <t>Reduction because of fee shortage 1/23/06</t>
  </si>
  <si>
    <t>EXPENSES FOR CIRCLE DRIVE</t>
  </si>
  <si>
    <t>Allotted in escrow line, brought into budget 1/23/06</t>
  </si>
  <si>
    <t>General Fund Expense for Circle Drive</t>
  </si>
  <si>
    <t>CONTINGENCY - INCOME OVERAGE</t>
  </si>
  <si>
    <t>Estimated increase in income budgeted</t>
  </si>
  <si>
    <t>added 2500 1/23/06</t>
  </si>
  <si>
    <t>Removed 12/19/2005 to allow for more vehicle supplies</t>
  </si>
  <si>
    <t>Finance charges added 1/23</t>
  </si>
  <si>
    <t>Approved raise 5/23/05</t>
  </si>
  <si>
    <t>Misc. Seminars/Outside training (acctg)</t>
  </si>
  <si>
    <t>Administrative Training/Seminars</t>
  </si>
  <si>
    <t>Hosting sundry meetings - fire officers, admin, commissioners, etc.</t>
  </si>
  <si>
    <t>Oak Hill hosted CAFCA meeting</t>
  </si>
  <si>
    <t>TAFE Conference - 2 persons (4 in 06)</t>
  </si>
  <si>
    <t>SAFE-D   February (5 persons)</t>
  </si>
  <si>
    <t>IAFC International.  Denver August 12-15th 2005</t>
  </si>
  <si>
    <t>Barton Creek - COA electric</t>
  </si>
  <si>
    <t>Barton Creek - Texas Gas - heat</t>
  </si>
  <si>
    <t xml:space="preserve">Barton Creek -Travis County MUD - water </t>
  </si>
  <si>
    <t>Circle Drive - COA water for 3 months</t>
  </si>
  <si>
    <t>Circle Drive - PEC electricity Circle Drive 3 months</t>
  </si>
  <si>
    <t>Circle Drive - Sharp's Propane - 1200 gallons- heat</t>
  </si>
  <si>
    <t>Thomas Springs - COA water 8 months</t>
  </si>
  <si>
    <t>Thomas Springs - PEC (9 months) - electricity</t>
  </si>
  <si>
    <t>Allowance for temporary help added 1/23/06</t>
  </si>
  <si>
    <t>line item added 1/23/06</t>
  </si>
  <si>
    <t>Lieutenant Hart</t>
  </si>
  <si>
    <t>Lieutenant Roy</t>
  </si>
  <si>
    <t>Lieutenant Cady</t>
  </si>
  <si>
    <t>Lieutenant Barf</t>
  </si>
  <si>
    <t>Lieutenant Bean</t>
  </si>
  <si>
    <t>Lieutenant Stock</t>
  </si>
  <si>
    <t>DO Fiebig</t>
  </si>
  <si>
    <t>DO Young</t>
  </si>
  <si>
    <t>DO Furman</t>
  </si>
  <si>
    <t>FF Colvin</t>
  </si>
  <si>
    <t>FF Seyfried</t>
  </si>
  <si>
    <t>FF Ramsdell</t>
  </si>
  <si>
    <t>FF McAlister</t>
  </si>
  <si>
    <r>
      <t>Anticipated Tax Revenue</t>
    </r>
    <r>
      <rPr>
        <sz val="8"/>
        <rFont val="Arial Narrow"/>
        <family val="2"/>
      </rPr>
      <t xml:space="preserve"> </t>
    </r>
    <r>
      <rPr>
        <b/>
        <sz val="8"/>
        <color indexed="13"/>
        <rFont val="Arial Narrow"/>
        <family val="2"/>
      </rPr>
      <t>added 15960 1/23</t>
    </r>
  </si>
  <si>
    <t>subtracted $8742 4/24</t>
  </si>
  <si>
    <r>
      <t xml:space="preserve">Sales Tax Revenue </t>
    </r>
    <r>
      <rPr>
        <b/>
        <sz val="10"/>
        <color indexed="13"/>
        <rFont val="Arial"/>
        <family val="2"/>
      </rPr>
      <t>added 55523 1/23</t>
    </r>
  </si>
  <si>
    <t>added $105705 4/24</t>
  </si>
  <si>
    <t>added $15,000 4/24</t>
  </si>
  <si>
    <t>Contingency - income overage - initiated 1/23/06</t>
  </si>
  <si>
    <t>added 96963 4/24</t>
  </si>
  <si>
    <t>changes proposed 4/24/06</t>
  </si>
  <si>
    <t>QUANTUM AERIAL SUPPLIES</t>
  </si>
  <si>
    <t>LCRA GRANT</t>
  </si>
  <si>
    <t>Added April 24, 06</t>
  </si>
  <si>
    <t>LCRA etc.</t>
  </si>
  <si>
    <t>FINAL 2006</t>
  </si>
  <si>
    <t xml:space="preserve">Vehicle Supp &amp; Equip </t>
  </si>
  <si>
    <r>
      <t xml:space="preserve">Donations &amp; Grants - </t>
    </r>
    <r>
      <rPr>
        <b/>
        <sz val="10"/>
        <color indexed="12"/>
        <rFont val="Arial"/>
        <family val="2"/>
      </rPr>
      <t>added $2000 10/4/05</t>
    </r>
  </si>
  <si>
    <t>Box lights new apparatus</t>
  </si>
  <si>
    <t>Supplies for new aerial vehicle from LRCA</t>
  </si>
  <si>
    <t>Unknown</t>
  </si>
  <si>
    <t>Approved 12/19/05</t>
  </si>
  <si>
    <r>
      <t>Q302 12/19</t>
    </r>
    <r>
      <rPr>
        <b/>
        <sz val="10"/>
        <color indexed="12"/>
        <rFont val="Arial Narrow"/>
        <family val="2"/>
      </rPr>
      <t xml:space="preserve"> 5000 12/19, 280001/23, LCRA 15000</t>
    </r>
  </si>
  <si>
    <t>15000 added 4/24/06</t>
  </si>
  <si>
    <t>Quint hose and loose tools - approved 1/23/06</t>
  </si>
  <si>
    <t>Items needed:</t>
  </si>
  <si>
    <t>MM's adj 7/13</t>
  </si>
  <si>
    <r>
      <t>Anticipated Tax Revenue</t>
    </r>
    <r>
      <rPr>
        <sz val="8"/>
        <rFont val="Arial Narrow"/>
        <family val="2"/>
      </rPr>
      <t xml:space="preserve"> </t>
    </r>
  </si>
  <si>
    <t xml:space="preserve">Sales Tax Revenue </t>
  </si>
  <si>
    <t>Donations &amp; Grants -</t>
  </si>
  <si>
    <t>Q302</t>
  </si>
  <si>
    <t>Amended April 24 2006 budget</t>
  </si>
  <si>
    <t>overestimated</t>
  </si>
  <si>
    <t>Recruitment</t>
  </si>
  <si>
    <t>underestimated</t>
  </si>
  <si>
    <t>Excess or deficit</t>
  </si>
  <si>
    <t>not buying some things</t>
  </si>
  <si>
    <t>Change</t>
  </si>
  <si>
    <t>Explanation</t>
  </si>
  <si>
    <t>budget no more</t>
  </si>
  <si>
    <t>Difference</t>
  </si>
  <si>
    <t>Did not add to contingency, since that cat is being closed out.</t>
  </si>
  <si>
    <t>done for year</t>
  </si>
  <si>
    <t>travel to Wisconsin</t>
  </si>
  <si>
    <t>pump tests</t>
  </si>
  <si>
    <t>gas hike</t>
  </si>
  <si>
    <t>new hires</t>
  </si>
  <si>
    <t>OHFD server</t>
  </si>
  <si>
    <t>move costs</t>
  </si>
  <si>
    <t>new FF &amp; ST</t>
  </si>
  <si>
    <t>absorb costs from 27, 28</t>
  </si>
  <si>
    <t>property values rose</t>
  </si>
  <si>
    <t>TCAD underestimated</t>
  </si>
  <si>
    <t>MDC's</t>
  </si>
  <si>
    <t>300 missed in est.</t>
  </si>
  <si>
    <t>Added 7/24 to cover more inspection travel:</t>
  </si>
  <si>
    <t>Approved 7/24 reduction</t>
  </si>
  <si>
    <t>approved increase 7/24/06</t>
  </si>
  <si>
    <t>approved reduction 7/24/06</t>
  </si>
  <si>
    <t>This category was split during the course of the year into Auto #23 and property #55</t>
  </si>
  <si>
    <t>In the PO book, 17775 was assigned to auto and 19250 to property</t>
  </si>
  <si>
    <t>of the above reduction, 3000 to auto and 500 to property.</t>
  </si>
  <si>
    <t>Approved increase 7/24/06</t>
  </si>
  <si>
    <t>Approved reduction 7/24/06</t>
  </si>
  <si>
    <t>RECRUITMENT/PROMOTION</t>
  </si>
  <si>
    <t>Approved 7/24/06</t>
  </si>
  <si>
    <t>Help wanted ads in paper &amp; journals</t>
  </si>
  <si>
    <t>Food during hiring process</t>
  </si>
  <si>
    <t>Supplies needed for testing procedures</t>
  </si>
  <si>
    <t>Recruitment/Promotion</t>
  </si>
  <si>
    <t>approved reduction 7/26/06</t>
  </si>
  <si>
    <t>Amended 7/24</t>
  </si>
  <si>
    <t>Change from previous Adj.</t>
  </si>
  <si>
    <t>V</t>
  </si>
  <si>
    <t>See attached sheet for explanations.</t>
  </si>
  <si>
    <t xml:space="preserve">Amended 4/24 </t>
  </si>
  <si>
    <t>Uniforms &amp; Gear</t>
  </si>
  <si>
    <t>Dues and Subs</t>
  </si>
  <si>
    <t>Information Tech</t>
  </si>
  <si>
    <t>Allowance for work by Armbrust &amp; Brown on SLA with ESD9</t>
  </si>
  <si>
    <t>charges for deposit slips got thrown into the general budget (64)</t>
  </si>
  <si>
    <t xml:space="preserve">When moving the bond debt accounts out of their own 'company' the </t>
  </si>
  <si>
    <t xml:space="preserve">Discovered, since last amendment, that 2 FF gear were not repairable, </t>
  </si>
  <si>
    <t>Public Notices</t>
  </si>
  <si>
    <t>In July/August of 2005 AAS estimated about $5000 to publish the two</t>
  </si>
  <si>
    <t>tax notices.  After much haggling, the cheapest it can be done this</t>
  </si>
  <si>
    <t>year is $6,694.</t>
  </si>
  <si>
    <t>hence purchase of 2 sets. (3500)  Plus, low inventory in boots.</t>
  </si>
  <si>
    <t>Professional Svcs.</t>
  </si>
  <si>
    <t xml:space="preserve">Change </t>
  </si>
  <si>
    <t>Sales Tax</t>
  </si>
  <si>
    <t>anticipated receipts.</t>
  </si>
  <si>
    <t xml:space="preserve">Our payment should be at least $80,000, thus exceeding the earlier </t>
  </si>
  <si>
    <t xml:space="preserve">Have received $1,196,968.22 this year, with one payment to receive. </t>
  </si>
  <si>
    <t>We usually buy checks once a year - running out faster this year (95)</t>
  </si>
  <si>
    <t>Server, alone, cost $1,500 and therefore extra needed for routine</t>
  </si>
  <si>
    <t>IT expenses.</t>
  </si>
  <si>
    <t>Now there have been two more actual pay periods, it is apparent</t>
  </si>
  <si>
    <t>more will be needed to cover the early promotions and new hires.</t>
  </si>
  <si>
    <t xml:space="preserve">The monthly payment check to Chase was left inadvertently in the brown </t>
  </si>
  <si>
    <t xml:space="preserve">envelope, unsigned.  When found at next 'check signing' it was too late to </t>
  </si>
  <si>
    <t>reach Chase in time.  Hence late payment fee &amp; interest of $76 incurred.</t>
  </si>
  <si>
    <t>Explanations for changes on the 2005-2006 budget</t>
  </si>
  <si>
    <t>A subscription to IAFC, budgeted for 2007, was taken out early.  This</t>
  </si>
  <si>
    <t>year and will not now come out of 2007 funds.</t>
  </si>
  <si>
    <r>
      <t xml:space="preserve">provided a small discount on conference charges for this </t>
    </r>
    <r>
      <rPr>
        <u/>
        <sz val="11"/>
        <rFont val="Arial"/>
        <family val="2"/>
      </rPr>
      <t>and</t>
    </r>
    <r>
      <rPr>
        <sz val="11"/>
        <rFont val="Arial"/>
      </rPr>
      <t xml:space="preserve"> next </t>
    </r>
  </si>
  <si>
    <t>+</t>
  </si>
  <si>
    <t>Amended 8/30</t>
  </si>
  <si>
    <t>Amended 9/25</t>
  </si>
  <si>
    <t>Diff</t>
  </si>
  <si>
    <t>General Insurance</t>
  </si>
  <si>
    <t>Auto Insurance</t>
  </si>
  <si>
    <t>Were typo's in cats 12 &amp; 22 in board package - does not affect changes made.</t>
  </si>
  <si>
    <t>Q302 - LCRA grant &amp; matching</t>
  </si>
  <si>
    <t>Miscellaneous, room rental, &amp; training fees</t>
  </si>
  <si>
    <t>Insurance - auto</t>
  </si>
  <si>
    <t>Insurance - package &amp; umbrella</t>
  </si>
  <si>
    <t>Actual at 10/17/06</t>
  </si>
  <si>
    <t>Donations &amp; Grants &amp; reimbursements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</si>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</sst>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3" formatCode="0_);\(0\)"/>
    <numFmt numFmtId="177" formatCode="0.0_);\(0.0\)"/>
  </numFmts>
  <fonts count="67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2"/>
      <color indexed="12"/>
      <name val="Arial"/>
      <family val="2"/>
    </font>
    <font>
      <sz val="12"/>
      <name val="Aachen BT"/>
      <family val="1"/>
    </font>
    <font>
      <sz val="12"/>
      <color indexed="17"/>
      <name val="Arial"/>
      <family val="2"/>
    </font>
    <font>
      <b/>
      <sz val="12"/>
      <name val="Aachen BT"/>
    </font>
    <font>
      <b/>
      <sz val="12"/>
      <color indexed="21"/>
      <name val="Arial"/>
      <family val="2"/>
    </font>
    <font>
      <sz val="12"/>
      <color indexed="21"/>
      <name val="Arial"/>
      <family val="2"/>
    </font>
    <font>
      <b/>
      <sz val="12"/>
      <name val="Aachen BT"/>
      <family val="1"/>
    </font>
    <font>
      <sz val="8"/>
      <name val="Aachen BT"/>
    </font>
    <font>
      <b/>
      <sz val="8"/>
      <name val="Aachen BT"/>
    </font>
    <font>
      <sz val="8"/>
      <name val="Arial"/>
      <family val="2"/>
    </font>
    <font>
      <sz val="12"/>
      <name val="Arial"/>
    </font>
    <font>
      <sz val="10"/>
      <name val="Arial"/>
      <family val="2"/>
    </font>
    <font>
      <sz val="10"/>
      <name val="Arial Narrow"/>
      <family val="2"/>
    </font>
    <font>
      <sz val="14"/>
      <name val="Arial"/>
      <family val="2"/>
    </font>
    <font>
      <sz val="11"/>
      <name val="Arial"/>
    </font>
    <font>
      <sz val="9"/>
      <name val="Arial"/>
    </font>
    <font>
      <sz val="9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2"/>
      <color indexed="48"/>
      <name val="Arial"/>
      <family val="2"/>
    </font>
    <font>
      <u/>
      <sz val="10"/>
      <name val="Arial"/>
    </font>
    <font>
      <b/>
      <sz val="10"/>
      <color indexed="57"/>
      <name val="Arial"/>
    </font>
    <font>
      <sz val="10"/>
      <color indexed="10"/>
      <name val="Arial"/>
      <family val="2"/>
    </font>
    <font>
      <b/>
      <sz val="10"/>
      <name val="Arial"/>
    </font>
    <font>
      <b/>
      <sz val="10"/>
      <name val="Arial Narrow"/>
      <family val="2"/>
    </font>
    <font>
      <sz val="12"/>
      <name val="Arial Narrow"/>
      <family val="2"/>
    </font>
    <font>
      <sz val="16"/>
      <name val="Arial"/>
      <family val="2"/>
    </font>
    <font>
      <b/>
      <sz val="11"/>
      <color indexed="12"/>
      <name val="Arial"/>
      <family val="2"/>
    </font>
    <font>
      <i/>
      <sz val="10"/>
      <name val="Arial"/>
      <family val="2"/>
    </font>
    <font>
      <sz val="18"/>
      <name val="Arial"/>
    </font>
    <font>
      <b/>
      <sz val="10"/>
      <color indexed="53"/>
      <name val="Arial"/>
      <family val="2"/>
    </font>
    <font>
      <u/>
      <sz val="12"/>
      <name val="Arial"/>
      <family val="2"/>
    </font>
    <font>
      <b/>
      <sz val="10"/>
      <color indexed="17"/>
      <name val="Arial"/>
      <family val="2"/>
    </font>
    <font>
      <b/>
      <u/>
      <sz val="10"/>
      <name val="Arial"/>
    </font>
    <font>
      <b/>
      <u/>
      <sz val="10"/>
      <name val="Arial Narrow"/>
      <family val="2"/>
    </font>
    <font>
      <b/>
      <sz val="14"/>
      <name val="Arial"/>
    </font>
    <font>
      <b/>
      <sz val="11"/>
      <name val="Arial Narrow"/>
      <family val="2"/>
    </font>
    <font>
      <b/>
      <sz val="12"/>
      <name val="Arial Narrow"/>
      <family val="2"/>
    </font>
    <font>
      <sz val="10"/>
      <color indexed="10"/>
      <name val="Arial Narrow"/>
      <family val="2"/>
    </font>
    <font>
      <sz val="8"/>
      <name val="Arial"/>
    </font>
    <font>
      <b/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Bookman Old Style"/>
      <family val="1"/>
    </font>
    <font>
      <b/>
      <sz val="8"/>
      <color indexed="13"/>
      <name val="Arial Narrow"/>
      <family val="2"/>
    </font>
    <font>
      <b/>
      <sz val="10"/>
      <color indexed="13"/>
      <name val="Arial"/>
      <family val="2"/>
    </font>
    <font>
      <b/>
      <sz val="10"/>
      <color indexed="12"/>
      <name val="Arial Narrow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12"/>
      <color indexed="12"/>
      <name val="Arial"/>
    </font>
    <font>
      <sz val="10"/>
      <color indexed="12"/>
      <name val="Arial"/>
      <family val="2"/>
    </font>
    <font>
      <sz val="12"/>
      <color indexed="48"/>
      <name val="Arial"/>
      <family val="2"/>
    </font>
    <font>
      <b/>
      <sz val="20"/>
      <name val="Arial Narrow"/>
      <family val="2"/>
    </font>
    <font>
      <b/>
      <i/>
      <sz val="12"/>
      <name val="Arial"/>
      <family val="2"/>
    </font>
    <font>
      <u/>
      <sz val="12"/>
      <name val="Arial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ashDotDot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DotDot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ashDotDot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Dot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9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44" fontId="4" fillId="0" borderId="0" xfId="0" applyNumberFormat="1" applyFont="1"/>
    <xf numFmtId="44" fontId="5" fillId="0" borderId="0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8" fontId="4" fillId="0" borderId="0" xfId="1" applyNumberFormat="1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/>
    <xf numFmtId="44" fontId="0" fillId="0" borderId="0" xfId="0" applyNumberFormat="1" applyBorder="1" applyAlignment="1">
      <alignment horizontal="center"/>
    </xf>
    <xf numFmtId="0" fontId="21" fillId="0" borderId="0" xfId="0" applyFont="1"/>
    <xf numFmtId="0" fontId="4" fillId="0" borderId="0" xfId="0" applyFont="1" applyFill="1"/>
    <xf numFmtId="0" fontId="20" fillId="0" borderId="0" xfId="0" applyFont="1"/>
    <xf numFmtId="0" fontId="0" fillId="0" borderId="0" xfId="0" applyAlignment="1">
      <alignment horizontal="center"/>
    </xf>
    <xf numFmtId="0" fontId="20" fillId="0" borderId="0" xfId="0" applyFont="1" applyBorder="1"/>
    <xf numFmtId="0" fontId="24" fillId="0" borderId="0" xfId="0" applyFont="1"/>
    <xf numFmtId="0" fontId="25" fillId="0" borderId="0" xfId="0" applyFont="1" applyBorder="1"/>
    <xf numFmtId="0" fontId="5" fillId="0" borderId="0" xfId="0" applyFont="1" applyFill="1" applyBorder="1"/>
    <xf numFmtId="44" fontId="5" fillId="0" borderId="0" xfId="0" applyNumberFormat="1" applyFont="1" applyFill="1" applyBorder="1"/>
    <xf numFmtId="0" fontId="4" fillId="0" borderId="0" xfId="0" applyFont="1" applyBorder="1" applyAlignme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/>
    <xf numFmtId="0" fontId="4" fillId="0" borderId="2" xfId="0" applyFont="1" applyBorder="1" applyAlignment="1">
      <alignment horizontal="left"/>
    </xf>
    <xf numFmtId="44" fontId="4" fillId="0" borderId="4" xfId="1" applyFont="1" applyBorder="1" applyAlignment="1">
      <alignment horizontal="center"/>
    </xf>
    <xf numFmtId="44" fontId="4" fillId="0" borderId="3" xfId="1" applyFont="1" applyBorder="1"/>
    <xf numFmtId="0" fontId="20" fillId="0" borderId="2" xfId="0" applyFont="1" applyBorder="1" applyAlignment="1">
      <alignment horizontal="left"/>
    </xf>
    <xf numFmtId="44" fontId="20" fillId="0" borderId="3" xfId="1" applyFont="1" applyBorder="1"/>
    <xf numFmtId="0" fontId="4" fillId="0" borderId="2" xfId="0" applyFont="1" applyFill="1" applyBorder="1"/>
    <xf numFmtId="44" fontId="5" fillId="0" borderId="3" xfId="1" applyFont="1" applyBorder="1" applyAlignment="1">
      <alignment horizontal="center"/>
    </xf>
    <xf numFmtId="44" fontId="5" fillId="0" borderId="3" xfId="1" applyFont="1" applyBorder="1" applyAlignment="1">
      <alignment horizontal="left"/>
    </xf>
    <xf numFmtId="0" fontId="4" fillId="0" borderId="2" xfId="0" applyFont="1" applyBorder="1" applyAlignment="1"/>
    <xf numFmtId="44" fontId="4" fillId="0" borderId="3" xfId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8" fillId="0" borderId="0" xfId="0" applyFont="1"/>
    <xf numFmtId="8" fontId="0" fillId="0" borderId="0" xfId="0" applyNumberFormat="1"/>
    <xf numFmtId="0" fontId="0" fillId="0" borderId="0" xfId="0" applyAlignment="1">
      <alignment wrapText="1"/>
    </xf>
    <xf numFmtId="0" fontId="31" fillId="0" borderId="0" xfId="0" applyFont="1"/>
    <xf numFmtId="0" fontId="31" fillId="0" borderId="0" xfId="0" applyFont="1" applyAlignment="1">
      <alignment horizontal="center" wrapText="1"/>
    </xf>
    <xf numFmtId="0" fontId="0" fillId="0" borderId="4" xfId="0" applyBorder="1"/>
    <xf numFmtId="8" fontId="0" fillId="0" borderId="4" xfId="0" applyNumberFormat="1" applyBorder="1"/>
    <xf numFmtId="0" fontId="0" fillId="0" borderId="1" xfId="0" applyBorder="1"/>
    <xf numFmtId="0" fontId="0" fillId="0" borderId="6" xfId="0" applyBorder="1"/>
    <xf numFmtId="8" fontId="0" fillId="0" borderId="6" xfId="0" applyNumberForma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8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6" xfId="0" applyFont="1" applyBorder="1"/>
    <xf numFmtId="0" fontId="7" fillId="0" borderId="12" xfId="0" applyFont="1" applyBorder="1"/>
    <xf numFmtId="8" fontId="7" fillId="0" borderId="17" xfId="0" applyNumberFormat="1" applyFont="1" applyBorder="1"/>
    <xf numFmtId="8" fontId="7" fillId="0" borderId="18" xfId="0" applyNumberFormat="1" applyFont="1" applyBorder="1"/>
    <xf numFmtId="8" fontId="0" fillId="0" borderId="7" xfId="0" applyNumberFormat="1" applyBorder="1"/>
    <xf numFmtId="0" fontId="7" fillId="0" borderId="0" xfId="0" applyFont="1"/>
    <xf numFmtId="8" fontId="2" fillId="0" borderId="19" xfId="0" applyNumberFormat="1" applyFont="1" applyBorder="1"/>
    <xf numFmtId="0" fontId="7" fillId="0" borderId="10" xfId="0" applyFont="1" applyBorder="1"/>
    <xf numFmtId="8" fontId="0" fillId="0" borderId="3" xfId="0" applyNumberFormat="1" applyBorder="1"/>
    <xf numFmtId="8" fontId="0" fillId="0" borderId="20" xfId="0" applyNumberFormat="1" applyBorder="1"/>
    <xf numFmtId="0" fontId="0" fillId="0" borderId="21" xfId="0" applyBorder="1"/>
    <xf numFmtId="8" fontId="0" fillId="0" borderId="22" xfId="0" applyNumberFormat="1" applyBorder="1"/>
    <xf numFmtId="0" fontId="21" fillId="0" borderId="0" xfId="0" applyFont="1" applyAlignment="1">
      <alignment wrapText="1"/>
    </xf>
    <xf numFmtId="0" fontId="20" fillId="0" borderId="2" xfId="0" applyFont="1" applyBorder="1"/>
    <xf numFmtId="44" fontId="20" fillId="0" borderId="3" xfId="0" applyNumberFormat="1" applyFont="1" applyBorder="1"/>
    <xf numFmtId="0" fontId="20" fillId="2" borderId="2" xfId="0" applyFont="1" applyFill="1" applyBorder="1"/>
    <xf numFmtId="0" fontId="20" fillId="2" borderId="2" xfId="0" applyFont="1" applyFill="1" applyBorder="1" applyAlignment="1"/>
    <xf numFmtId="0" fontId="20" fillId="0" borderId="2" xfId="0" applyFont="1" applyBorder="1" applyAlignment="1"/>
    <xf numFmtId="0" fontId="20" fillId="0" borderId="4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20" xfId="0" applyNumberFormat="1" applyBorder="1"/>
    <xf numFmtId="0" fontId="0" fillId="0" borderId="1" xfId="0" applyBorder="1" applyAlignment="1">
      <alignment horizontal="center"/>
    </xf>
    <xf numFmtId="8" fontId="2" fillId="0" borderId="23" xfId="0" applyNumberFormat="1" applyFont="1" applyBorder="1"/>
    <xf numFmtId="8" fontId="0" fillId="0" borderId="24" xfId="0" applyNumberFormat="1" applyBorder="1"/>
    <xf numFmtId="0" fontId="3" fillId="0" borderId="0" xfId="0" applyFont="1" applyFill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left"/>
    </xf>
    <xf numFmtId="0" fontId="4" fillId="0" borderId="3" xfId="1" applyNumberFormat="1" applyFont="1" applyBorder="1" applyAlignment="1">
      <alignment horizontal="center"/>
    </xf>
    <xf numFmtId="0" fontId="4" fillId="0" borderId="2" xfId="0" applyFont="1" applyBorder="1"/>
    <xf numFmtId="44" fontId="4" fillId="0" borderId="4" xfId="0" applyNumberFormat="1" applyFont="1" applyBorder="1"/>
    <xf numFmtId="0" fontId="19" fillId="0" borderId="2" xfId="0" applyFont="1" applyBorder="1"/>
    <xf numFmtId="44" fontId="4" fillId="0" borderId="3" xfId="1" applyNumberFormat="1" applyFont="1" applyBorder="1" applyAlignment="1">
      <alignment horizontal="center"/>
    </xf>
    <xf numFmtId="44" fontId="4" fillId="0" borderId="4" xfId="1" applyNumberFormat="1" applyFont="1" applyBorder="1"/>
    <xf numFmtId="44" fontId="4" fillId="0" borderId="3" xfId="1" applyNumberFormat="1" applyFont="1" applyBorder="1"/>
    <xf numFmtId="44" fontId="4" fillId="0" borderId="3" xfId="1" applyNumberFormat="1" applyFont="1" applyFill="1" applyBorder="1"/>
    <xf numFmtId="44" fontId="4" fillId="0" borderId="3" xfId="1" applyNumberFormat="1" applyFont="1" applyBorder="1" applyAlignment="1">
      <alignment horizontal="left"/>
    </xf>
    <xf numFmtId="44" fontId="19" fillId="0" borderId="3" xfId="0" applyNumberFormat="1" applyFont="1" applyBorder="1"/>
    <xf numFmtId="0" fontId="19" fillId="0" borderId="5" xfId="0" applyFont="1" applyBorder="1"/>
    <xf numFmtId="0" fontId="5" fillId="3" borderId="6" xfId="0" applyFont="1" applyFill="1" applyBorder="1"/>
    <xf numFmtId="44" fontId="5" fillId="3" borderId="22" xfId="1" applyFont="1" applyFill="1" applyBorder="1"/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0" fontId="9" fillId="0" borderId="3" xfId="1" applyNumberFormat="1" applyFont="1" applyBorder="1" applyAlignment="1">
      <alignment horizontal="center"/>
    </xf>
    <xf numFmtId="0" fontId="5" fillId="0" borderId="4" xfId="0" applyFont="1" applyBorder="1"/>
    <xf numFmtId="0" fontId="30" fillId="0" borderId="2" xfId="0" applyFont="1" applyBorder="1" applyAlignment="1">
      <alignment horizontal="left"/>
    </xf>
    <xf numFmtId="0" fontId="5" fillId="3" borderId="6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44" fontId="5" fillId="0" borderId="3" xfId="1" applyFont="1" applyBorder="1"/>
    <xf numFmtId="44" fontId="5" fillId="0" borderId="20" xfId="1" applyFont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44" fontId="4" fillId="0" borderId="14" xfId="1" applyFont="1" applyBorder="1"/>
    <xf numFmtId="0" fontId="5" fillId="3" borderId="12" xfId="0" applyFont="1" applyFill="1" applyBorder="1" applyAlignment="1">
      <alignment horizontal="left"/>
    </xf>
    <xf numFmtId="44" fontId="5" fillId="3" borderId="26" xfId="1" applyFont="1" applyFill="1" applyBorder="1"/>
    <xf numFmtId="0" fontId="5" fillId="0" borderId="2" xfId="0" applyFont="1" applyBorder="1"/>
    <xf numFmtId="0" fontId="5" fillId="0" borderId="3" xfId="0" applyFont="1" applyBorder="1"/>
    <xf numFmtId="44" fontId="4" fillId="0" borderId="4" xfId="1" applyFont="1" applyBorder="1"/>
    <xf numFmtId="0" fontId="20" fillId="0" borderId="2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applyFont="1" applyFill="1" applyBorder="1" applyAlignment="1"/>
    <xf numFmtId="0" fontId="20" fillId="0" borderId="1" xfId="0" applyFont="1" applyBorder="1"/>
    <xf numFmtId="0" fontId="20" fillId="0" borderId="6" xfId="0" applyFont="1" applyBorder="1"/>
    <xf numFmtId="14" fontId="20" fillId="0" borderId="2" xfId="0" applyNumberFormat="1" applyFont="1" applyBorder="1" applyAlignment="1">
      <alignment horizontal="center"/>
    </xf>
    <xf numFmtId="0" fontId="20" fillId="0" borderId="5" xfId="0" applyFont="1" applyBorder="1"/>
    <xf numFmtId="0" fontId="20" fillId="0" borderId="7" xfId="0" applyFont="1" applyBorder="1" applyAlignment="1">
      <alignment horizontal="left"/>
    </xf>
    <xf numFmtId="44" fontId="20" fillId="0" borderId="20" xfId="1" applyFont="1" applyBorder="1"/>
    <xf numFmtId="0" fontId="5" fillId="0" borderId="2" xfId="0" applyFont="1" applyBorder="1" applyAlignment="1"/>
    <xf numFmtId="44" fontId="5" fillId="0" borderId="26" xfId="1" applyFont="1" applyBorder="1"/>
    <xf numFmtId="44" fontId="4" fillId="0" borderId="3" xfId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44" fontId="4" fillId="0" borderId="3" xfId="1" applyFont="1" applyFill="1" applyBorder="1"/>
    <xf numFmtId="0" fontId="5" fillId="3" borderId="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4" fontId="10" fillId="0" borderId="3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4" fontId="5" fillId="0" borderId="20" xfId="0" applyNumberFormat="1" applyFont="1" applyBorder="1" applyAlignment="1">
      <alignment horizontal="center" vertical="center"/>
    </xf>
    <xf numFmtId="0" fontId="3" fillId="0" borderId="2" xfId="0" applyFont="1" applyBorder="1"/>
    <xf numFmtId="44" fontId="3" fillId="0" borderId="4" xfId="1" applyNumberFormat="1" applyFont="1" applyBorder="1"/>
    <xf numFmtId="44" fontId="3" fillId="0" borderId="4" xfId="0" applyNumberFormat="1" applyFont="1" applyBorder="1" applyAlignment="1">
      <alignment horizontal="center"/>
    </xf>
    <xf numFmtId="0" fontId="22" fillId="0" borderId="12" xfId="0" applyFont="1" applyBorder="1"/>
    <xf numFmtId="44" fontId="5" fillId="0" borderId="13" xfId="0" applyNumberFormat="1" applyFont="1" applyBorder="1"/>
    <xf numFmtId="44" fontId="5" fillId="0" borderId="26" xfId="0" applyNumberFormat="1" applyFont="1" applyBorder="1"/>
    <xf numFmtId="0" fontId="5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3" borderId="26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20" fillId="0" borderId="8" xfId="0" applyFont="1" applyBorder="1"/>
    <xf numFmtId="0" fontId="20" fillId="0" borderId="9" xfId="0" applyFont="1" applyBorder="1"/>
    <xf numFmtId="0" fontId="20" fillId="0" borderId="27" xfId="0" applyFont="1" applyBorder="1"/>
    <xf numFmtId="44" fontId="4" fillId="0" borderId="3" xfId="0" applyNumberFormat="1" applyFont="1" applyBorder="1" applyAlignment="1"/>
    <xf numFmtId="0" fontId="5" fillId="0" borderId="3" xfId="0" applyFont="1" applyBorder="1" applyAlignment="1">
      <alignment horizontal="center"/>
    </xf>
    <xf numFmtId="44" fontId="3" fillId="0" borderId="3" xfId="1" applyFont="1" applyBorder="1"/>
    <xf numFmtId="44" fontId="2" fillId="0" borderId="3" xfId="0" applyNumberFormat="1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44" fontId="3" fillId="0" borderId="3" xfId="0" applyNumberFormat="1" applyFont="1" applyBorder="1"/>
    <xf numFmtId="44" fontId="2" fillId="0" borderId="3" xfId="0" applyNumberFormat="1" applyFont="1" applyBorder="1" applyAlignment="1">
      <alignment horizontal="center"/>
    </xf>
    <xf numFmtId="44" fontId="2" fillId="0" borderId="3" xfId="1" applyFont="1" applyBorder="1"/>
    <xf numFmtId="0" fontId="5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4" fontId="4" fillId="3" borderId="13" xfId="0" applyNumberFormat="1" applyFont="1" applyFill="1" applyBorder="1"/>
    <xf numFmtId="44" fontId="4" fillId="3" borderId="13" xfId="1" applyFont="1" applyFill="1" applyBorder="1"/>
    <xf numFmtId="0" fontId="4" fillId="3" borderId="26" xfId="0" applyFont="1" applyFill="1" applyBorder="1"/>
    <xf numFmtId="0" fontId="5" fillId="0" borderId="8" xfId="0" applyFont="1" applyBorder="1"/>
    <xf numFmtId="0" fontId="4" fillId="0" borderId="9" xfId="0" applyFont="1" applyBorder="1"/>
    <xf numFmtId="44" fontId="2" fillId="0" borderId="27" xfId="0" applyNumberFormat="1" applyFont="1" applyBorder="1"/>
    <xf numFmtId="0" fontId="5" fillId="0" borderId="12" xfId="0" applyFont="1" applyBorder="1" applyAlignment="1">
      <alignment horizontal="right"/>
    </xf>
    <xf numFmtId="0" fontId="4" fillId="0" borderId="13" xfId="0" applyFont="1" applyBorder="1"/>
    <xf numFmtId="0" fontId="3" fillId="0" borderId="2" xfId="0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0" fontId="23" fillId="0" borderId="2" xfId="0" applyFont="1" applyBorder="1"/>
    <xf numFmtId="44" fontId="4" fillId="0" borderId="27" xfId="1" applyNumberFormat="1" applyFont="1" applyBorder="1"/>
    <xf numFmtId="0" fontId="4" fillId="0" borderId="2" xfId="0" applyFont="1" applyBorder="1" applyAlignment="1">
      <alignment vertical="center" wrapText="1"/>
    </xf>
    <xf numFmtId="44" fontId="9" fillId="0" borderId="3" xfId="1" applyNumberFormat="1" applyFont="1" applyBorder="1" applyAlignment="1">
      <alignment horizontal="center"/>
    </xf>
    <xf numFmtId="8" fontId="4" fillId="0" borderId="3" xfId="0" applyNumberFormat="1" applyFont="1" applyBorder="1"/>
    <xf numFmtId="0" fontId="6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2" xfId="0" applyFont="1" applyFill="1" applyBorder="1"/>
    <xf numFmtId="0" fontId="27" fillId="0" borderId="2" xfId="0" applyFont="1" applyBorder="1" applyAlignment="1"/>
    <xf numFmtId="0" fontId="19" fillId="0" borderId="0" xfId="0" applyFont="1" applyAlignment="1">
      <alignment horizontal="right" wrapText="1"/>
    </xf>
    <xf numFmtId="0" fontId="19" fillId="0" borderId="0" xfId="0" applyFont="1" applyBorder="1"/>
    <xf numFmtId="44" fontId="19" fillId="0" borderId="0" xfId="0" applyNumberFormat="1" applyFont="1" applyBorder="1"/>
    <xf numFmtId="0" fontId="4" fillId="3" borderId="28" xfId="1" applyNumberFormat="1" applyFont="1" applyFill="1" applyBorder="1" applyAlignment="1">
      <alignment horizontal="center"/>
    </xf>
    <xf numFmtId="0" fontId="19" fillId="0" borderId="16" xfId="0" applyFont="1" applyBorder="1"/>
    <xf numFmtId="44" fontId="19" fillId="0" borderId="29" xfId="0" applyNumberFormat="1" applyFont="1" applyBorder="1"/>
    <xf numFmtId="0" fontId="4" fillId="0" borderId="22" xfId="1" applyNumberFormat="1" applyFont="1" applyBorder="1" applyAlignment="1">
      <alignment horizontal="center"/>
    </xf>
    <xf numFmtId="44" fontId="6" fillId="0" borderId="3" xfId="1" applyFont="1" applyBorder="1" applyAlignment="1">
      <alignment horizontal="center"/>
    </xf>
    <xf numFmtId="0" fontId="27" fillId="0" borderId="2" xfId="0" applyFont="1" applyBorder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44" fontId="3" fillId="0" borderId="3" xfId="1" applyNumberFormat="1" applyFont="1" applyBorder="1"/>
    <xf numFmtId="44" fontId="3" fillId="0" borderId="3" xfId="1" applyNumberFormat="1" applyFont="1" applyBorder="1" applyAlignment="1"/>
    <xf numFmtId="8" fontId="19" fillId="0" borderId="3" xfId="0" applyNumberFormat="1" applyFont="1" applyBorder="1"/>
    <xf numFmtId="0" fontId="19" fillId="0" borderId="3" xfId="0" applyFont="1" applyBorder="1"/>
    <xf numFmtId="0" fontId="27" fillId="0" borderId="2" xfId="0" applyFont="1" applyBorder="1" applyAlignment="1">
      <alignment horizontal="left"/>
    </xf>
    <xf numFmtId="0" fontId="0" fillId="0" borderId="7" xfId="0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4" fontId="4" fillId="0" borderId="3" xfId="0" applyNumberFormat="1" applyFont="1" applyFill="1" applyBorder="1"/>
    <xf numFmtId="44" fontId="9" fillId="0" borderId="3" xfId="1" applyFont="1" applyBorder="1" applyAlignment="1">
      <alignment horizontal="center"/>
    </xf>
    <xf numFmtId="44" fontId="19" fillId="0" borderId="0" xfId="0" applyNumberFormat="1" applyFont="1"/>
    <xf numFmtId="44" fontId="0" fillId="0" borderId="6" xfId="0" applyNumberFormat="1" applyBorder="1"/>
    <xf numFmtId="44" fontId="0" fillId="0" borderId="4" xfId="0" applyNumberFormat="1" applyBorder="1"/>
    <xf numFmtId="0" fontId="0" fillId="0" borderId="0" xfId="0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44" fontId="38" fillId="0" borderId="4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3" fillId="0" borderId="2" xfId="0" applyFont="1" applyBorder="1" applyAlignment="1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0" xfId="1" applyFont="1" applyBorder="1"/>
    <xf numFmtId="0" fontId="3" fillId="0" borderId="0" xfId="0" applyFont="1" applyBorder="1" applyAlignment="1"/>
    <xf numFmtId="44" fontId="2" fillId="0" borderId="4" xfId="1" applyFont="1" applyBorder="1" applyAlignment="1">
      <alignment horizontal="center"/>
    </xf>
    <xf numFmtId="44" fontId="0" fillId="0" borderId="9" xfId="0" applyNumberFormat="1" applyBorder="1"/>
    <xf numFmtId="8" fontId="0" fillId="0" borderId="27" xfId="0" applyNumberFormat="1" applyBorder="1"/>
    <xf numFmtId="44" fontId="0" fillId="0" borderId="11" xfId="0" applyNumberFormat="1" applyBorder="1"/>
    <xf numFmtId="0" fontId="0" fillId="1" borderId="4" xfId="0" applyFill="1" applyBorder="1"/>
    <xf numFmtId="0" fontId="39" fillId="0" borderId="2" xfId="0" applyFont="1" applyBorder="1"/>
    <xf numFmtId="14" fontId="20" fillId="0" borderId="8" xfId="0" applyNumberFormat="1" applyFont="1" applyBorder="1" applyAlignment="1">
      <alignment horizontal="center"/>
    </xf>
    <xf numFmtId="0" fontId="5" fillId="3" borderId="22" xfId="1" applyNumberFormat="1" applyFont="1" applyFill="1" applyBorder="1" applyAlignment="1">
      <alignment horizontal="center"/>
    </xf>
    <xf numFmtId="44" fontId="5" fillId="0" borderId="20" xfId="1" applyFont="1" applyBorder="1"/>
    <xf numFmtId="44" fontId="7" fillId="0" borderId="20" xfId="0" applyNumberFormat="1" applyFont="1" applyBorder="1"/>
    <xf numFmtId="44" fontId="5" fillId="0" borderId="20" xfId="1" applyFont="1" applyBorder="1" applyAlignment="1">
      <alignment horizontal="center"/>
    </xf>
    <xf numFmtId="0" fontId="5" fillId="3" borderId="22" xfId="0" applyFont="1" applyFill="1" applyBorder="1"/>
    <xf numFmtId="0" fontId="4" fillId="0" borderId="3" xfId="0" applyFont="1" applyBorder="1"/>
    <xf numFmtId="8" fontId="5" fillId="0" borderId="20" xfId="0" applyNumberFormat="1" applyFont="1" applyBorder="1"/>
    <xf numFmtId="44" fontId="3" fillId="0" borderId="3" xfId="1" applyFont="1" applyBorder="1" applyAlignment="1">
      <alignment horizontal="center"/>
    </xf>
    <xf numFmtId="44" fontId="38" fillId="0" borderId="3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20" xfId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44" fontId="5" fillId="0" borderId="20" xfId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23" fillId="0" borderId="3" xfId="0" applyFont="1" applyBorder="1"/>
    <xf numFmtId="44" fontId="0" fillId="0" borderId="7" xfId="0" applyNumberFormat="1" applyBorder="1"/>
    <xf numFmtId="0" fontId="5" fillId="3" borderId="22" xfId="0" applyFont="1" applyFill="1" applyBorder="1" applyAlignment="1">
      <alignment horizontal="left"/>
    </xf>
    <xf numFmtId="0" fontId="9" fillId="0" borderId="4" xfId="0" applyFont="1" applyBorder="1"/>
    <xf numFmtId="0" fontId="13" fillId="0" borderId="4" xfId="0" applyFont="1" applyBorder="1"/>
    <xf numFmtId="0" fontId="13" fillId="0" borderId="2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44" fontId="5" fillId="0" borderId="20" xfId="0" applyNumberFormat="1" applyFont="1" applyBorder="1" applyAlignment="1">
      <alignment horizontal="center"/>
    </xf>
    <xf numFmtId="44" fontId="5" fillId="0" borderId="20" xfId="0" applyNumberFormat="1" applyFont="1" applyBorder="1"/>
    <xf numFmtId="44" fontId="3" fillId="0" borderId="3" xfId="1" applyNumberFormat="1" applyFont="1" applyBorder="1" applyAlignment="1">
      <alignment horizontal="center"/>
    </xf>
    <xf numFmtId="44" fontId="2" fillId="0" borderId="20" xfId="1" applyNumberFormat="1" applyFont="1" applyBorder="1" applyAlignment="1">
      <alignment horizontal="center"/>
    </xf>
    <xf numFmtId="0" fontId="5" fillId="3" borderId="1" xfId="0" applyFont="1" applyFill="1" applyBorder="1"/>
    <xf numFmtId="0" fontId="5" fillId="0" borderId="5" xfId="0" applyFont="1" applyFill="1" applyBorder="1" applyAlignment="1">
      <alignment horizontal="right"/>
    </xf>
    <xf numFmtId="44" fontId="5" fillId="0" borderId="20" xfId="0" applyNumberFormat="1" applyFont="1" applyFill="1" applyBorder="1"/>
    <xf numFmtId="0" fontId="5" fillId="0" borderId="2" xfId="0" applyFont="1" applyBorder="1" applyAlignment="1">
      <alignment wrapText="1"/>
    </xf>
    <xf numFmtId="44" fontId="3" fillId="0" borderId="21" xfId="1" applyFont="1" applyBorder="1"/>
    <xf numFmtId="44" fontId="2" fillId="0" borderId="21" xfId="0" applyNumberFormat="1" applyFont="1" applyBorder="1"/>
    <xf numFmtId="0" fontId="3" fillId="0" borderId="21" xfId="0" applyFont="1" applyBorder="1"/>
    <xf numFmtId="44" fontId="20" fillId="0" borderId="21" xfId="1" applyFont="1" applyBorder="1"/>
    <xf numFmtId="44" fontId="20" fillId="0" borderId="30" xfId="1" applyFont="1" applyBorder="1"/>
    <xf numFmtId="44" fontId="20" fillId="0" borderId="4" xfId="1" applyNumberFormat="1" applyFont="1" applyBorder="1"/>
    <xf numFmtId="44" fontId="20" fillId="0" borderId="4" xfId="1" applyNumberFormat="1" applyFont="1" applyFill="1" applyBorder="1" applyAlignment="1">
      <alignment horizontal="right"/>
    </xf>
    <xf numFmtId="44" fontId="20" fillId="0" borderId="4" xfId="1" applyNumberFormat="1" applyFont="1" applyFill="1" applyBorder="1"/>
    <xf numFmtId="44" fontId="20" fillId="0" borderId="4" xfId="1" applyFont="1" applyFill="1" applyBorder="1"/>
    <xf numFmtId="44" fontId="20" fillId="0" borderId="4" xfId="1" applyFont="1" applyBorder="1"/>
    <xf numFmtId="44" fontId="20" fillId="0" borderId="4" xfId="1" quotePrefix="1" applyNumberFormat="1" applyFont="1" applyBorder="1"/>
    <xf numFmtId="44" fontId="21" fillId="0" borderId="22" xfId="1" applyFont="1" applyBorder="1"/>
    <xf numFmtId="44" fontId="20" fillId="2" borderId="3" xfId="0" applyNumberFormat="1" applyFont="1" applyFill="1" applyBorder="1"/>
    <xf numFmtId="44" fontId="0" fillId="0" borderId="3" xfId="0" applyNumberFormat="1" applyBorder="1"/>
    <xf numFmtId="4" fontId="25" fillId="0" borderId="0" xfId="0" applyNumberFormat="1" applyFont="1" applyBorder="1"/>
    <xf numFmtId="0" fontId="32" fillId="0" borderId="0" xfId="0" applyFont="1" applyAlignment="1">
      <alignment horizontal="center" wrapText="1"/>
    </xf>
    <xf numFmtId="8" fontId="0" fillId="0" borderId="3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20" fillId="0" borderId="4" xfId="0" applyNumberFormat="1" applyFont="1" applyBorder="1" applyAlignment="1">
      <alignment horizontal="center"/>
    </xf>
    <xf numFmtId="44" fontId="0" fillId="4" borderId="7" xfId="0" applyNumberFormat="1" applyFill="1" applyBorder="1" applyAlignment="1">
      <alignment horizontal="center"/>
    </xf>
    <xf numFmtId="44" fontId="0" fillId="4" borderId="6" xfId="0" applyNumberFormat="1" applyFill="1" applyBorder="1" applyAlignment="1">
      <alignment horizontal="center"/>
    </xf>
    <xf numFmtId="44" fontId="0" fillId="4" borderId="4" xfId="0" applyNumberFormat="1" applyFill="1" applyBorder="1" applyAlignment="1">
      <alignment horizontal="center"/>
    </xf>
    <xf numFmtId="8" fontId="0" fillId="0" borderId="2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4" fontId="0" fillId="4" borderId="31" xfId="0" applyNumberFormat="1" applyFill="1" applyBorder="1" applyAlignment="1">
      <alignment horizontal="center"/>
    </xf>
    <xf numFmtId="44" fontId="0" fillId="0" borderId="21" xfId="0" applyNumberFormat="1" applyBorder="1" applyAlignment="1">
      <alignment horizontal="center"/>
    </xf>
    <xf numFmtId="44" fontId="0" fillId="4" borderId="30" xfId="0" applyNumberFormat="1" applyFill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0" fillId="2" borderId="5" xfId="0" applyFill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8" fontId="0" fillId="4" borderId="22" xfId="0" applyNumberFormat="1" applyFill="1" applyBorder="1" applyAlignment="1">
      <alignment horizontal="center"/>
    </xf>
    <xf numFmtId="8" fontId="0" fillId="4" borderId="3" xfId="0" applyNumberFormat="1" applyFill="1" applyBorder="1" applyAlignment="1">
      <alignment horizontal="center"/>
    </xf>
    <xf numFmtId="8" fontId="0" fillId="4" borderId="20" xfId="0" applyNumberForma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4" fontId="7" fillId="2" borderId="13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44" fontId="0" fillId="0" borderId="31" xfId="0" applyNumberFormat="1" applyBorder="1" applyAlignment="1">
      <alignment horizontal="center"/>
    </xf>
    <xf numFmtId="44" fontId="20" fillId="0" borderId="21" xfId="0" applyNumberFormat="1" applyFont="1" applyBorder="1" applyAlignment="1">
      <alignment horizontal="center"/>
    </xf>
    <xf numFmtId="44" fontId="20" fillId="4" borderId="21" xfId="0" applyNumberFormat="1" applyFont="1" applyFill="1" applyBorder="1" applyAlignment="1">
      <alignment horizontal="center"/>
    </xf>
    <xf numFmtId="0" fontId="34" fillId="0" borderId="32" xfId="0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7" fillId="2" borderId="12" xfId="0" applyNumberFormat="1" applyFont="1" applyFill="1" applyBorder="1" applyAlignment="1">
      <alignment horizontal="center"/>
    </xf>
    <xf numFmtId="8" fontId="0" fillId="4" borderId="1" xfId="0" applyNumberFormat="1" applyFill="1" applyBorder="1" applyAlignment="1">
      <alignment horizontal="center"/>
    </xf>
    <xf numFmtId="8" fontId="0" fillId="4" borderId="2" xfId="0" applyNumberFormat="1" applyFill="1" applyBorder="1" applyAlignment="1">
      <alignment horizontal="center"/>
    </xf>
    <xf numFmtId="8" fontId="0" fillId="4" borderId="5" xfId="0" applyNumberFormat="1" applyFill="1" applyBorder="1" applyAlignment="1">
      <alignment horizontal="center"/>
    </xf>
    <xf numFmtId="0" fontId="34" fillId="0" borderId="12" xfId="0" applyFont="1" applyBorder="1" applyAlignment="1">
      <alignment horizontal="center"/>
    </xf>
    <xf numFmtId="44" fontId="0" fillId="4" borderId="5" xfId="0" applyNumberFormat="1" applyFill="1" applyBorder="1" applyAlignment="1">
      <alignment horizontal="center"/>
    </xf>
    <xf numFmtId="0" fontId="0" fillId="0" borderId="33" xfId="0" applyBorder="1"/>
    <xf numFmtId="44" fontId="0" fillId="0" borderId="22" xfId="0" applyNumberFormat="1" applyBorder="1"/>
    <xf numFmtId="44" fontId="0" fillId="0" borderId="21" xfId="0" applyNumberFormat="1" applyBorder="1"/>
    <xf numFmtId="44" fontId="0" fillId="0" borderId="34" xfId="0" applyNumberFormat="1" applyBorder="1"/>
    <xf numFmtId="44" fontId="0" fillId="0" borderId="33" xfId="0" applyNumberFormat="1" applyBorder="1"/>
    <xf numFmtId="44" fontId="0" fillId="0" borderId="32" xfId="0" applyNumberFormat="1" applyBorder="1"/>
    <xf numFmtId="44" fontId="0" fillId="0" borderId="26" xfId="0" applyNumberFormat="1" applyBorder="1"/>
    <xf numFmtId="44" fontId="0" fillId="0" borderId="30" xfId="0" applyNumberFormat="1" applyFill="1" applyBorder="1"/>
    <xf numFmtId="44" fontId="0" fillId="0" borderId="26" xfId="0" applyNumberFormat="1" applyFill="1" applyBorder="1"/>
    <xf numFmtId="44" fontId="0" fillId="0" borderId="29" xfId="0" applyNumberFormat="1" applyFill="1" applyBorder="1"/>
    <xf numFmtId="44" fontId="0" fillId="0" borderId="35" xfId="0" applyNumberFormat="1" applyBorder="1"/>
    <xf numFmtId="44" fontId="0" fillId="0" borderId="22" xfId="0" applyNumberFormat="1" applyFill="1" applyBorder="1"/>
    <xf numFmtId="44" fontId="0" fillId="0" borderId="3" xfId="0" applyNumberFormat="1" applyFill="1" applyBorder="1"/>
    <xf numFmtId="44" fontId="0" fillId="0" borderId="13" xfId="0" applyNumberFormat="1" applyBorder="1"/>
    <xf numFmtId="44" fontId="0" fillId="0" borderId="7" xfId="0" applyNumberFormat="1" applyFill="1" applyBorder="1"/>
    <xf numFmtId="44" fontId="0" fillId="0" borderId="15" xfId="0" applyNumberFormat="1" applyBorder="1"/>
    <xf numFmtId="177" fontId="0" fillId="0" borderId="11" xfId="0" applyNumberFormat="1" applyBorder="1"/>
    <xf numFmtId="177" fontId="0" fillId="0" borderId="4" xfId="0" applyNumberFormat="1" applyBorder="1"/>
    <xf numFmtId="177" fontId="0" fillId="0" borderId="9" xfId="0" applyNumberFormat="1" applyBorder="1"/>
    <xf numFmtId="177" fontId="0" fillId="0" borderId="7" xfId="0" applyNumberFormat="1" applyFill="1" applyBorder="1"/>
    <xf numFmtId="0" fontId="20" fillId="0" borderId="36" xfId="0" applyFont="1" applyBorder="1" applyAlignment="1">
      <alignment horizontal="center" wrapText="1"/>
    </xf>
    <xf numFmtId="44" fontId="20" fillId="0" borderId="36" xfId="0" applyNumberFormat="1" applyFont="1" applyBorder="1" applyAlignment="1">
      <alignment horizontal="center" wrapText="1"/>
    </xf>
    <xf numFmtId="44" fontId="20" fillId="0" borderId="18" xfId="0" applyNumberFormat="1" applyFont="1" applyBorder="1" applyAlignment="1">
      <alignment horizontal="center" wrapText="1"/>
    </xf>
    <xf numFmtId="177" fontId="20" fillId="0" borderId="37" xfId="0" applyNumberFormat="1" applyFont="1" applyBorder="1" applyAlignment="1">
      <alignment horizontal="center" wrapText="1"/>
    </xf>
    <xf numFmtId="177" fontId="0" fillId="0" borderId="13" xfId="0" applyNumberFormat="1" applyBorder="1"/>
    <xf numFmtId="0" fontId="20" fillId="0" borderId="38" xfId="0" applyFont="1" applyBorder="1" applyAlignment="1">
      <alignment horizontal="left" wrapText="1"/>
    </xf>
    <xf numFmtId="0" fontId="41" fillId="0" borderId="0" xfId="0" applyFont="1"/>
    <xf numFmtId="0" fontId="0" fillId="1" borderId="7" xfId="0" applyFill="1" applyBorder="1"/>
    <xf numFmtId="0" fontId="0" fillId="0" borderId="39" xfId="0" applyBorder="1"/>
    <xf numFmtId="8" fontId="0" fillId="0" borderId="40" xfId="0" applyNumberFormat="1" applyBorder="1"/>
    <xf numFmtId="44" fontId="0" fillId="1" borderId="4" xfId="0" applyNumberFormat="1" applyFill="1" applyBorder="1"/>
    <xf numFmtId="8" fontId="0" fillId="1" borderId="4" xfId="0" applyNumberFormat="1" applyFill="1" applyBorder="1"/>
    <xf numFmtId="0" fontId="0" fillId="0" borderId="41" xfId="0" applyBorder="1" applyAlignment="1">
      <alignment horizontal="center" vertical="center" textRotation="45"/>
    </xf>
    <xf numFmtId="8" fontId="21" fillId="0" borderId="42" xfId="0" applyNumberFormat="1" applyFont="1" applyBorder="1"/>
    <xf numFmtId="8" fontId="21" fillId="0" borderId="29" xfId="0" applyNumberFormat="1" applyFont="1" applyBorder="1"/>
    <xf numFmtId="8" fontId="20" fillId="0" borderId="29" xfId="0" applyNumberFormat="1" applyFont="1" applyBorder="1"/>
    <xf numFmtId="0" fontId="4" fillId="0" borderId="8" xfId="0" applyFont="1" applyBorder="1" applyAlignment="1">
      <alignment horizontal="left" vertical="center"/>
    </xf>
    <xf numFmtId="44" fontId="4" fillId="0" borderId="27" xfId="0" applyNumberFormat="1" applyFont="1" applyBorder="1" applyAlignment="1">
      <alignment horizontal="center" vertical="center"/>
    </xf>
    <xf numFmtId="44" fontId="5" fillId="0" borderId="0" xfId="0" applyNumberFormat="1" applyFont="1" applyBorder="1"/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25" fillId="0" borderId="13" xfId="1" applyNumberFormat="1" applyFont="1" applyBorder="1" applyAlignment="1">
      <alignment horizontal="center"/>
    </xf>
    <xf numFmtId="0" fontId="3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7" fillId="0" borderId="13" xfId="0" applyFont="1" applyBorder="1"/>
    <xf numFmtId="44" fontId="35" fillId="0" borderId="13" xfId="1" applyFont="1" applyBorder="1"/>
    <xf numFmtId="0" fontId="20" fillId="0" borderId="8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left"/>
    </xf>
    <xf numFmtId="44" fontId="20" fillId="0" borderId="9" xfId="1" applyFont="1" applyFill="1" applyBorder="1"/>
    <xf numFmtId="0" fontId="20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44" fontId="0" fillId="0" borderId="0" xfId="0" applyNumberFormat="1"/>
    <xf numFmtId="0" fontId="42" fillId="0" borderId="0" xfId="0" applyFont="1" applyBorder="1" applyAlignment="1">
      <alignment horizontal="left"/>
    </xf>
    <xf numFmtId="4" fontId="25" fillId="0" borderId="0" xfId="0" applyNumberFormat="1" applyFont="1" applyBorder="1" applyAlignment="1">
      <alignment horizontal="center"/>
    </xf>
    <xf numFmtId="8" fontId="25" fillId="0" borderId="0" xfId="0" applyNumberFormat="1" applyFont="1" applyBorder="1"/>
    <xf numFmtId="0" fontId="29" fillId="0" borderId="2" xfId="0" applyFont="1" applyBorder="1"/>
    <xf numFmtId="0" fontId="4" fillId="0" borderId="8" xfId="0" applyFont="1" applyBorder="1" applyAlignment="1">
      <alignment horizontal="left"/>
    </xf>
    <xf numFmtId="0" fontId="36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/>
    </xf>
    <xf numFmtId="44" fontId="4" fillId="0" borderId="43" xfId="1" applyNumberFormat="1" applyFont="1" applyBorder="1"/>
    <xf numFmtId="0" fontId="8" fillId="0" borderId="2" xfId="0" applyFont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44" fontId="4" fillId="6" borderId="0" xfId="1" applyFont="1" applyFill="1" applyBorder="1"/>
    <xf numFmtId="44" fontId="4" fillId="6" borderId="0" xfId="1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4" fillId="0" borderId="0" xfId="0" applyFont="1"/>
    <xf numFmtId="0" fontId="45" fillId="0" borderId="0" xfId="0" applyFont="1"/>
    <xf numFmtId="0" fontId="46" fillId="0" borderId="0" xfId="0" applyFont="1" applyAlignment="1">
      <alignment vertical="center"/>
    </xf>
    <xf numFmtId="0" fontId="3" fillId="3" borderId="0" xfId="0" applyFont="1" applyFill="1" applyBorder="1" applyAlignment="1"/>
    <xf numFmtId="44" fontId="3" fillId="3" borderId="0" xfId="1" applyFont="1" applyFill="1" applyBorder="1" applyAlignment="1">
      <alignment horizontal="center"/>
    </xf>
    <xf numFmtId="44" fontId="3" fillId="3" borderId="0" xfId="1" applyFont="1" applyFill="1" applyBorder="1"/>
    <xf numFmtId="0" fontId="0" fillId="0" borderId="41" xfId="0" applyFill="1" applyBorder="1" applyAlignment="1">
      <alignment horizontal="center" vertical="center"/>
    </xf>
    <xf numFmtId="0" fontId="5" fillId="3" borderId="44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45" xfId="0" applyFont="1" applyBorder="1" applyAlignment="1">
      <alignment horizontal="left" wrapText="1"/>
    </xf>
    <xf numFmtId="0" fontId="4" fillId="0" borderId="45" xfId="0" applyFont="1" applyBorder="1"/>
    <xf numFmtId="0" fontId="4" fillId="0" borderId="45" xfId="0" applyFont="1" applyFill="1" applyBorder="1"/>
    <xf numFmtId="0" fontId="4" fillId="0" borderId="45" xfId="0" applyFont="1" applyFill="1" applyBorder="1" applyAlignment="1">
      <alignment horizontal="left"/>
    </xf>
    <xf numFmtId="0" fontId="5" fillId="0" borderId="46" xfId="0" applyFont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44" fontId="4" fillId="0" borderId="48" xfId="0" applyNumberFormat="1" applyFont="1" applyBorder="1" applyAlignment="1">
      <alignment horizontal="center"/>
    </xf>
    <xf numFmtId="44" fontId="4" fillId="0" borderId="48" xfId="1" applyFont="1" applyBorder="1"/>
    <xf numFmtId="44" fontId="4" fillId="0" borderId="48" xfId="1" applyFont="1" applyFill="1" applyBorder="1"/>
    <xf numFmtId="44" fontId="4" fillId="0" borderId="48" xfId="0" applyNumberFormat="1" applyFont="1" applyFill="1" applyBorder="1" applyAlignment="1">
      <alignment horizontal="center"/>
    </xf>
    <xf numFmtId="44" fontId="5" fillId="0" borderId="49" xfId="0" applyNumberFormat="1" applyFont="1" applyBorder="1"/>
    <xf numFmtId="44" fontId="4" fillId="0" borderId="48" xfId="1" applyFont="1" applyFill="1" applyBorder="1" applyAlignment="1">
      <alignment horizontal="center" vertical="center"/>
    </xf>
    <xf numFmtId="0" fontId="5" fillId="3" borderId="50" xfId="1" applyNumberFormat="1" applyFont="1" applyFill="1" applyBorder="1" applyAlignment="1">
      <alignment horizontal="center"/>
    </xf>
    <xf numFmtId="44" fontId="3" fillId="0" borderId="51" xfId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44" fontId="2" fillId="0" borderId="51" xfId="1" applyFont="1" applyBorder="1" applyAlignment="1">
      <alignment horizontal="center"/>
    </xf>
    <xf numFmtId="44" fontId="47" fillId="0" borderId="52" xfId="1" applyFont="1" applyBorder="1" applyAlignment="1">
      <alignment horizontal="center"/>
    </xf>
    <xf numFmtId="44" fontId="3" fillId="0" borderId="3" xfId="1" applyFont="1" applyBorder="1" applyAlignment="1">
      <alignment horizontal="left"/>
    </xf>
    <xf numFmtId="0" fontId="5" fillId="3" borderId="53" xfId="0" applyFont="1" applyFill="1" applyBorder="1"/>
    <xf numFmtId="0" fontId="4" fillId="0" borderId="54" xfId="0" applyFont="1" applyBorder="1"/>
    <xf numFmtId="0" fontId="5" fillId="0" borderId="54" xfId="0" applyFont="1" applyBorder="1" applyAlignment="1">
      <alignment horizontal="center"/>
    </xf>
    <xf numFmtId="8" fontId="9" fillId="0" borderId="54" xfId="0" applyNumberFormat="1" applyFont="1" applyBorder="1"/>
    <xf numFmtId="0" fontId="5" fillId="0" borderId="54" xfId="0" applyFont="1" applyBorder="1"/>
    <xf numFmtId="8" fontId="4" fillId="0" borderId="54" xfId="0" applyNumberFormat="1" applyFont="1" applyBorder="1"/>
    <xf numFmtId="8" fontId="4" fillId="0" borderId="54" xfId="0" applyNumberFormat="1" applyFont="1" applyBorder="1" applyAlignment="1">
      <alignment vertical="center"/>
    </xf>
    <xf numFmtId="8" fontId="5" fillId="0" borderId="55" xfId="0" applyNumberFormat="1" applyFont="1" applyBorder="1"/>
    <xf numFmtId="0" fontId="5" fillId="3" borderId="53" xfId="1" applyNumberFormat="1" applyFont="1" applyFill="1" applyBorder="1" applyAlignment="1">
      <alignment horizontal="center"/>
    </xf>
    <xf numFmtId="44" fontId="4" fillId="0" borderId="54" xfId="1" applyFont="1" applyBorder="1" applyAlignment="1">
      <alignment horizontal="center"/>
    </xf>
    <xf numFmtId="0" fontId="5" fillId="0" borderId="54" xfId="1" applyNumberFormat="1" applyFont="1" applyBorder="1" applyAlignment="1">
      <alignment horizontal="center"/>
    </xf>
    <xf numFmtId="44" fontId="9" fillId="0" borderId="54" xfId="1" applyFont="1" applyBorder="1" applyAlignment="1">
      <alignment horizontal="center"/>
    </xf>
    <xf numFmtId="44" fontId="5" fillId="0" borderId="55" xfId="1" applyFont="1" applyBorder="1" applyAlignment="1">
      <alignment horizontal="center"/>
    </xf>
    <xf numFmtId="44" fontId="3" fillId="0" borderId="54" xfId="0" applyNumberFormat="1" applyFont="1" applyBorder="1" applyAlignment="1">
      <alignment horizontal="center"/>
    </xf>
    <xf numFmtId="44" fontId="3" fillId="0" borderId="54" xfId="0" applyNumberFormat="1" applyFont="1" applyBorder="1"/>
    <xf numFmtId="44" fontId="3" fillId="0" borderId="54" xfId="1" applyNumberFormat="1" applyFont="1" applyBorder="1"/>
    <xf numFmtId="44" fontId="7" fillId="0" borderId="55" xfId="0" applyNumberFormat="1" applyFont="1" applyBorder="1"/>
    <xf numFmtId="44" fontId="4" fillId="0" borderId="54" xfId="1" applyFont="1" applyBorder="1"/>
    <xf numFmtId="44" fontId="9" fillId="0" borderId="54" xfId="1" applyFont="1" applyBorder="1"/>
    <xf numFmtId="44" fontId="5" fillId="0" borderId="54" xfId="1" applyFont="1" applyBorder="1"/>
    <xf numFmtId="44" fontId="4" fillId="0" borderId="54" xfId="1" applyFont="1" applyBorder="1" applyAlignment="1">
      <alignment horizontal="left"/>
    </xf>
    <xf numFmtId="44" fontId="5" fillId="0" borderId="54" xfId="1" applyFont="1" applyBorder="1" applyAlignment="1">
      <alignment horizontal="left"/>
    </xf>
    <xf numFmtId="44" fontId="5" fillId="0" borderId="55" xfId="1" applyFont="1" applyBorder="1"/>
    <xf numFmtId="44" fontId="5" fillId="3" borderId="53" xfId="1" applyFont="1" applyFill="1" applyBorder="1"/>
    <xf numFmtId="0" fontId="9" fillId="0" borderId="54" xfId="1" applyNumberFormat="1" applyFont="1" applyBorder="1" applyAlignment="1">
      <alignment horizontal="center"/>
    </xf>
    <xf numFmtId="44" fontId="4" fillId="0" borderId="55" xfId="1" applyFont="1" applyBorder="1" applyAlignment="1">
      <alignment horizontal="left"/>
    </xf>
    <xf numFmtId="44" fontId="4" fillId="0" borderId="20" xfId="1" applyFont="1" applyBorder="1"/>
    <xf numFmtId="44" fontId="5" fillId="0" borderId="55" xfId="1" applyFont="1" applyBorder="1" applyAlignment="1">
      <alignment horizontal="left"/>
    </xf>
    <xf numFmtId="0" fontId="4" fillId="0" borderId="54" xfId="1" applyNumberFormat="1" applyFont="1" applyBorder="1" applyAlignment="1">
      <alignment horizontal="center"/>
    </xf>
    <xf numFmtId="44" fontId="4" fillId="0" borderId="54" xfId="1" applyFont="1" applyFill="1" applyBorder="1"/>
    <xf numFmtId="44" fontId="5" fillId="0" borderId="55" xfId="1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44" fontId="4" fillId="0" borderId="54" xfId="0" applyNumberFormat="1" applyFont="1" applyBorder="1" applyAlignment="1">
      <alignment horizontal="center" vertical="center"/>
    </xf>
    <xf numFmtId="44" fontId="10" fillId="0" borderId="54" xfId="0" applyNumberFormat="1" applyFont="1" applyBorder="1" applyAlignment="1">
      <alignment horizontal="center" vertical="center"/>
    </xf>
    <xf numFmtId="44" fontId="4" fillId="0" borderId="54" xfId="1" applyFont="1" applyFill="1" applyBorder="1" applyAlignment="1">
      <alignment horizontal="center" vertical="center"/>
    </xf>
    <xf numFmtId="44" fontId="4" fillId="0" borderId="56" xfId="0" applyNumberFormat="1" applyFont="1" applyBorder="1" applyAlignment="1">
      <alignment horizontal="center" vertical="center"/>
    </xf>
    <xf numFmtId="44" fontId="5" fillId="0" borderId="55" xfId="0" applyNumberFormat="1" applyFont="1" applyBorder="1" applyAlignment="1">
      <alignment horizontal="center" vertical="center"/>
    </xf>
    <xf numFmtId="44" fontId="4" fillId="0" borderId="3" xfId="1" applyNumberFormat="1" applyFont="1" applyFill="1" applyBorder="1" applyAlignment="1">
      <alignment horizontal="center" vertical="center"/>
    </xf>
    <xf numFmtId="44" fontId="9" fillId="0" borderId="54" xfId="1" applyFont="1" applyBorder="1" applyAlignment="1"/>
    <xf numFmtId="44" fontId="3" fillId="0" borderId="54" xfId="1" applyNumberFormat="1" applyFont="1" applyBorder="1" applyAlignment="1"/>
    <xf numFmtId="44" fontId="3" fillId="0" borderId="54" xfId="1" applyNumberFormat="1" applyFont="1" applyFill="1" applyBorder="1" applyAlignment="1"/>
    <xf numFmtId="44" fontId="3" fillId="0" borderId="54" xfId="1" applyFont="1" applyBorder="1"/>
    <xf numFmtId="44" fontId="4" fillId="0" borderId="56" xfId="1" applyFont="1" applyBorder="1" applyAlignment="1">
      <alignment horizontal="center"/>
    </xf>
    <xf numFmtId="44" fontId="4" fillId="0" borderId="27" xfId="1" applyFont="1" applyBorder="1"/>
    <xf numFmtId="44" fontId="3" fillId="0" borderId="27" xfId="0" applyNumberFormat="1" applyFont="1" applyBorder="1"/>
    <xf numFmtId="44" fontId="3" fillId="0" borderId="56" xfId="0" applyNumberFormat="1" applyFont="1" applyBorder="1"/>
    <xf numFmtId="44" fontId="6" fillId="0" borderId="54" xfId="1" applyFont="1" applyBorder="1" applyAlignment="1">
      <alignment horizontal="center"/>
    </xf>
    <xf numFmtId="44" fontId="3" fillId="0" borderId="54" xfId="1" applyFont="1" applyBorder="1" applyAlignment="1">
      <alignment horizontal="center"/>
    </xf>
    <xf numFmtId="44" fontId="3" fillId="0" borderId="54" xfId="1" applyFont="1" applyFill="1" applyBorder="1"/>
    <xf numFmtId="44" fontId="6" fillId="0" borderId="3" xfId="1" applyFont="1" applyBorder="1"/>
    <xf numFmtId="44" fontId="14" fillId="0" borderId="3" xfId="1" applyFont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8" fontId="0" fillId="3" borderId="0" xfId="0" applyNumberFormat="1" applyFill="1"/>
    <xf numFmtId="0" fontId="4" fillId="3" borderId="53" xfId="1" applyNumberFormat="1" applyFont="1" applyFill="1" applyBorder="1" applyAlignment="1">
      <alignment horizontal="center"/>
    </xf>
    <xf numFmtId="44" fontId="4" fillId="3" borderId="22" xfId="1" applyFont="1" applyFill="1" applyBorder="1"/>
    <xf numFmtId="0" fontId="6" fillId="0" borderId="3" xfId="1" applyNumberFormat="1" applyFont="1" applyBorder="1" applyAlignment="1">
      <alignment horizontal="center"/>
    </xf>
    <xf numFmtId="0" fontId="5" fillId="3" borderId="53" xfId="0" applyFont="1" applyFill="1" applyBorder="1" applyAlignment="1">
      <alignment horizontal="left"/>
    </xf>
    <xf numFmtId="44" fontId="5" fillId="0" borderId="55" xfId="1" applyFont="1" applyFill="1" applyBorder="1" applyAlignment="1">
      <alignment horizontal="left"/>
    </xf>
    <xf numFmtId="44" fontId="19" fillId="0" borderId="54" xfId="0" applyNumberFormat="1" applyFont="1" applyBorder="1" applyAlignment="1">
      <alignment horizontal="center"/>
    </xf>
    <xf numFmtId="44" fontId="19" fillId="0" borderId="54" xfId="0" applyNumberFormat="1" applyFont="1" applyBorder="1"/>
    <xf numFmtId="44" fontId="28" fillId="0" borderId="54" xfId="0" applyNumberFormat="1" applyFont="1" applyBorder="1" applyAlignment="1">
      <alignment horizontal="center"/>
    </xf>
    <xf numFmtId="44" fontId="5" fillId="0" borderId="55" xfId="0" applyNumberFormat="1" applyFont="1" applyBorder="1" applyAlignment="1">
      <alignment horizontal="center"/>
    </xf>
    <xf numFmtId="44" fontId="9" fillId="0" borderId="54" xfId="1" applyNumberFormat="1" applyFont="1" applyBorder="1" applyAlignment="1">
      <alignment horizontal="center"/>
    </xf>
    <xf numFmtId="44" fontId="3" fillId="0" borderId="54" xfId="1" applyNumberFormat="1" applyFont="1" applyBorder="1" applyAlignment="1">
      <alignment vertical="top"/>
    </xf>
    <xf numFmtId="44" fontId="3" fillId="0" borderId="54" xfId="1" applyNumberFormat="1" applyFont="1" applyFill="1" applyBorder="1" applyAlignment="1">
      <alignment vertical="top"/>
    </xf>
    <xf numFmtId="44" fontId="3" fillId="0" borderId="54" xfId="1" applyNumberFormat="1" applyFont="1" applyBorder="1" applyAlignment="1">
      <alignment horizontal="center"/>
    </xf>
    <xf numFmtId="44" fontId="2" fillId="0" borderId="55" xfId="1" applyNumberFormat="1" applyFont="1" applyBorder="1" applyAlignment="1">
      <alignment horizontal="center"/>
    </xf>
    <xf numFmtId="44" fontId="3" fillId="0" borderId="3" xfId="0" applyNumberFormat="1" applyFont="1" applyBorder="1" applyAlignment="1"/>
    <xf numFmtId="0" fontId="21" fillId="0" borderId="4" xfId="0" applyFont="1" applyBorder="1"/>
    <xf numFmtId="8" fontId="21" fillId="0" borderId="4" xfId="0" applyNumberFormat="1" applyFont="1" applyBorder="1"/>
    <xf numFmtId="9" fontId="0" fillId="0" borderId="4" xfId="0" applyNumberFormat="1" applyBorder="1"/>
    <xf numFmtId="0" fontId="28" fillId="0" borderId="4" xfId="0" applyFont="1" applyBorder="1"/>
    <xf numFmtId="44" fontId="5" fillId="0" borderId="54" xfId="1" applyFont="1" applyBorder="1" applyAlignment="1">
      <alignment horizontal="center"/>
    </xf>
    <xf numFmtId="0" fontId="19" fillId="0" borderId="54" xfId="0" applyFont="1" applyBorder="1"/>
    <xf numFmtId="44" fontId="5" fillId="0" borderId="55" xfId="0" applyNumberFormat="1" applyFont="1" applyBorder="1"/>
    <xf numFmtId="8" fontId="19" fillId="0" borderId="54" xfId="0" applyNumberFormat="1" applyFont="1" applyBorder="1"/>
    <xf numFmtId="0" fontId="22" fillId="0" borderId="0" xfId="0" applyFont="1" applyBorder="1" applyAlignment="1">
      <alignment horizontal="center"/>
    </xf>
    <xf numFmtId="44" fontId="4" fillId="0" borderId="54" xfId="0" applyNumberFormat="1" applyFont="1" applyFill="1" applyBorder="1"/>
    <xf numFmtId="8" fontId="5" fillId="0" borderId="55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23" fillId="0" borderId="54" xfId="0" applyFont="1" applyBorder="1"/>
    <xf numFmtId="44" fontId="23" fillId="0" borderId="54" xfId="0" applyNumberFormat="1" applyFont="1" applyBorder="1"/>
    <xf numFmtId="44" fontId="23" fillId="0" borderId="54" xfId="0" applyNumberFormat="1" applyFont="1" applyBorder="1" applyAlignment="1">
      <alignment horizontal="right" vertical="center"/>
    </xf>
    <xf numFmtId="0" fontId="7" fillId="2" borderId="8" xfId="0" applyFont="1" applyFill="1" applyBorder="1" applyAlignment="1"/>
    <xf numFmtId="0" fontId="20" fillId="0" borderId="10" xfId="0" applyFont="1" applyBorder="1" applyAlignment="1"/>
    <xf numFmtId="0" fontId="20" fillId="0" borderId="57" xfId="0" applyFont="1" applyBorder="1"/>
    <xf numFmtId="44" fontId="20" fillId="0" borderId="58" xfId="0" applyNumberFormat="1" applyFont="1" applyBorder="1"/>
    <xf numFmtId="0" fontId="20" fillId="2" borderId="59" xfId="0" applyFont="1" applyFill="1" applyBorder="1"/>
    <xf numFmtId="44" fontId="20" fillId="0" borderId="54" xfId="0" applyNumberFormat="1" applyFont="1" applyBorder="1"/>
    <xf numFmtId="44" fontId="20" fillId="1" borderId="54" xfId="1" applyNumberFormat="1" applyFont="1" applyFill="1" applyBorder="1"/>
    <xf numFmtId="44" fontId="20" fillId="2" borderId="54" xfId="1" applyNumberFormat="1" applyFont="1" applyFill="1" applyBorder="1"/>
    <xf numFmtId="44" fontId="20" fillId="2" borderId="54" xfId="0" applyNumberFormat="1" applyFont="1" applyFill="1" applyBorder="1"/>
    <xf numFmtId="44" fontId="20" fillId="2" borderId="56" xfId="1" applyNumberFormat="1" applyFont="1" applyFill="1" applyBorder="1"/>
    <xf numFmtId="44" fontId="20" fillId="0" borderId="60" xfId="0" applyNumberFormat="1" applyFont="1" applyBorder="1"/>
    <xf numFmtId="44" fontId="33" fillId="2" borderId="61" xfId="0" applyNumberFormat="1" applyFont="1" applyFill="1" applyBorder="1"/>
    <xf numFmtId="44" fontId="20" fillId="0" borderId="62" xfId="1" applyNumberFormat="1" applyFont="1" applyBorder="1" applyAlignment="1">
      <alignment horizontal="center"/>
    </xf>
    <xf numFmtId="44" fontId="20" fillId="0" borderId="54" xfId="1" applyNumberFormat="1" applyFont="1" applyBorder="1" applyAlignment="1">
      <alignment horizontal="center"/>
    </xf>
    <xf numFmtId="44" fontId="20" fillId="0" borderId="54" xfId="1" applyNumberFormat="1" applyFont="1" applyBorder="1" applyAlignment="1">
      <alignment horizontal="left"/>
    </xf>
    <xf numFmtId="44" fontId="0" fillId="0" borderId="54" xfId="0" applyNumberFormat="1" applyBorder="1"/>
    <xf numFmtId="44" fontId="0" fillId="0" borderId="54" xfId="0" applyNumberFormat="1" applyFill="1" applyBorder="1"/>
    <xf numFmtId="44" fontId="20" fillId="0" borderId="54" xfId="0" applyNumberFormat="1" applyFont="1" applyFill="1" applyBorder="1"/>
    <xf numFmtId="44" fontId="0" fillId="0" borderId="55" xfId="0" applyNumberFormat="1" applyBorder="1"/>
    <xf numFmtId="44" fontId="20" fillId="2" borderId="27" xfId="0" applyNumberFormat="1" applyFont="1" applyFill="1" applyBorder="1"/>
    <xf numFmtId="0" fontId="49" fillId="2" borderId="63" xfId="0" applyFont="1" applyFill="1" applyBorder="1" applyAlignment="1">
      <alignment horizontal="center"/>
    </xf>
    <xf numFmtId="44" fontId="20" fillId="0" borderId="14" xfId="0" applyNumberFormat="1" applyFont="1" applyBorder="1"/>
    <xf numFmtId="44" fontId="20" fillId="0" borderId="3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4" fillId="0" borderId="54" xfId="1" applyFont="1" applyFill="1" applyBorder="1" applyAlignment="1">
      <alignment horizontal="center"/>
    </xf>
    <xf numFmtId="44" fontId="11" fillId="0" borderId="54" xfId="1" applyFont="1" applyBorder="1" applyAlignment="1">
      <alignment horizontal="center"/>
    </xf>
    <xf numFmtId="44" fontId="11" fillId="0" borderId="3" xfId="1" applyFont="1" applyBorder="1"/>
    <xf numFmtId="0" fontId="5" fillId="0" borderId="54" xfId="0" applyFont="1" applyFill="1" applyBorder="1"/>
    <xf numFmtId="0" fontId="5" fillId="0" borderId="54" xfId="0" applyFont="1" applyFill="1" applyBorder="1" applyAlignment="1">
      <alignment horizontal="center"/>
    </xf>
    <xf numFmtId="44" fontId="5" fillId="0" borderId="55" xfId="0" applyNumberFormat="1" applyFont="1" applyFill="1" applyBorder="1"/>
    <xf numFmtId="44" fontId="5" fillId="0" borderId="3" xfId="0" applyNumberFormat="1" applyFont="1" applyFill="1" applyBorder="1"/>
    <xf numFmtId="0" fontId="0" fillId="0" borderId="54" xfId="0" applyBorder="1"/>
    <xf numFmtId="44" fontId="4" fillId="3" borderId="22" xfId="1" applyFont="1" applyFill="1" applyBorder="1" applyAlignment="1">
      <alignment horizontal="center"/>
    </xf>
    <xf numFmtId="0" fontId="5" fillId="3" borderId="53" xfId="1" applyNumberFormat="1" applyFont="1" applyFill="1" applyBorder="1" applyAlignment="1">
      <alignment horizontal="left"/>
    </xf>
    <xf numFmtId="0" fontId="19" fillId="0" borderId="41" xfId="0" applyFont="1" applyBorder="1"/>
    <xf numFmtId="0" fontId="19" fillId="0" borderId="64" xfId="0" applyFont="1" applyBorder="1"/>
    <xf numFmtId="44" fontId="19" fillId="0" borderId="20" xfId="0" applyNumberFormat="1" applyFont="1" applyBorder="1"/>
    <xf numFmtId="0" fontId="4" fillId="3" borderId="65" xfId="1" applyNumberFormat="1" applyFont="1" applyFill="1" applyBorder="1" applyAlignment="1">
      <alignment horizontal="center"/>
    </xf>
    <xf numFmtId="0" fontId="4" fillId="0" borderId="53" xfId="1" applyNumberFormat="1" applyFont="1" applyBorder="1" applyAlignment="1">
      <alignment horizontal="center"/>
    </xf>
    <xf numFmtId="44" fontId="4" fillId="0" borderId="54" xfId="0" applyNumberFormat="1" applyFont="1" applyBorder="1"/>
    <xf numFmtId="44" fontId="4" fillId="0" borderId="54" xfId="1" applyNumberFormat="1" applyFont="1" applyBorder="1"/>
    <xf numFmtId="44" fontId="4" fillId="0" borderId="54" xfId="1" applyNumberFormat="1" applyFont="1" applyBorder="1" applyAlignment="1">
      <alignment horizontal="center"/>
    </xf>
    <xf numFmtId="44" fontId="4" fillId="0" borderId="54" xfId="1" applyNumberFormat="1" applyFont="1" applyFill="1" applyBorder="1"/>
    <xf numFmtId="44" fontId="4" fillId="0" borderId="54" xfId="1" applyNumberFormat="1" applyFont="1" applyBorder="1" applyAlignment="1">
      <alignment horizontal="left"/>
    </xf>
    <xf numFmtId="44" fontId="19" fillId="0" borderId="55" xfId="0" applyNumberFormat="1" applyFont="1" applyBorder="1"/>
    <xf numFmtId="44" fontId="19" fillId="0" borderId="66" xfId="0" applyNumberFormat="1" applyFont="1" applyBorder="1"/>
    <xf numFmtId="44" fontId="19" fillId="0" borderId="64" xfId="0" applyNumberFormat="1" applyFont="1" applyBorder="1"/>
    <xf numFmtId="0" fontId="4" fillId="0" borderId="14" xfId="1" applyNumberFormat="1" applyFont="1" applyBorder="1" applyAlignment="1">
      <alignment horizontal="center"/>
    </xf>
    <xf numFmtId="0" fontId="4" fillId="0" borderId="62" xfId="1" applyNumberFormat="1" applyFont="1" applyBorder="1" applyAlignment="1">
      <alignment horizontal="center"/>
    </xf>
    <xf numFmtId="0" fontId="4" fillId="0" borderId="8" xfId="0" applyFont="1" applyBorder="1"/>
    <xf numFmtId="44" fontId="4" fillId="0" borderId="27" xfId="1" applyNumberFormat="1" applyFont="1" applyBorder="1" applyAlignment="1">
      <alignment horizontal="center"/>
    </xf>
    <xf numFmtId="44" fontId="4" fillId="0" borderId="56" xfId="0" applyNumberFormat="1" applyFont="1" applyBorder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44" fontId="4" fillId="0" borderId="3" xfId="1" applyFont="1" applyFill="1" applyBorder="1" applyAlignment="1">
      <alignment horizontal="left"/>
    </xf>
    <xf numFmtId="44" fontId="4" fillId="0" borderId="54" xfId="1" applyFont="1" applyFill="1" applyBorder="1" applyAlignment="1">
      <alignment horizontal="left"/>
    </xf>
    <xf numFmtId="44" fontId="5" fillId="0" borderId="3" xfId="1" applyFont="1" applyFill="1" applyBorder="1"/>
    <xf numFmtId="44" fontId="20" fillId="0" borderId="21" xfId="1" applyNumberFormat="1" applyFont="1" applyFill="1" applyBorder="1" applyAlignment="1">
      <alignment horizontal="right"/>
    </xf>
    <xf numFmtId="44" fontId="20" fillId="0" borderId="21" xfId="1" applyNumberFormat="1" applyFont="1" applyFill="1" applyBorder="1"/>
    <xf numFmtId="44" fontId="20" fillId="0" borderId="21" xfId="1" applyNumberFormat="1" applyFont="1" applyBorder="1"/>
    <xf numFmtId="44" fontId="20" fillId="0" borderId="21" xfId="1" applyFont="1" applyFill="1" applyBorder="1"/>
    <xf numFmtId="44" fontId="20" fillId="0" borderId="21" xfId="1" quotePrefix="1" applyNumberFormat="1" applyFont="1" applyFill="1" applyBorder="1"/>
    <xf numFmtId="44" fontId="20" fillId="0" borderId="34" xfId="1" applyFont="1" applyFill="1" applyBorder="1"/>
    <xf numFmtId="0" fontId="25" fillId="0" borderId="0" xfId="0" applyFont="1" applyBorder="1" applyAlignment="1">
      <alignment wrapText="1"/>
    </xf>
    <xf numFmtId="0" fontId="0" fillId="0" borderId="0" xfId="0" applyFill="1" applyBorder="1" applyAlignment="1">
      <alignment horizontal="left"/>
    </xf>
    <xf numFmtId="44" fontId="48" fillId="0" borderId="13" xfId="1" applyFont="1" applyBorder="1"/>
    <xf numFmtId="0" fontId="20" fillId="0" borderId="4" xfId="0" applyFont="1" applyFill="1" applyBorder="1"/>
    <xf numFmtId="0" fontId="26" fillId="0" borderId="26" xfId="1" applyNumberFormat="1" applyFont="1" applyBorder="1" applyAlignment="1">
      <alignment horizontal="center"/>
    </xf>
    <xf numFmtId="44" fontId="20" fillId="0" borderId="22" xfId="1" applyFont="1" applyBorder="1"/>
    <xf numFmtId="44" fontId="43" fillId="0" borderId="3" xfId="1" applyFont="1" applyBorder="1"/>
    <xf numFmtId="44" fontId="7" fillId="0" borderId="26" xfId="1" applyFont="1" applyBorder="1"/>
    <xf numFmtId="173" fontId="7" fillId="0" borderId="14" xfId="1" applyNumberFormat="1" applyFont="1" applyBorder="1" applyAlignment="1">
      <alignment horizontal="center" vertical="center" wrapText="1"/>
    </xf>
    <xf numFmtId="44" fontId="20" fillId="0" borderId="3" xfId="1" quotePrefix="1" applyNumberFormat="1" applyFont="1" applyBorder="1"/>
    <xf numFmtId="44" fontId="43" fillId="0" borderId="3" xfId="1" quotePrefix="1" applyNumberFormat="1" applyFont="1" applyBorder="1"/>
    <xf numFmtId="44" fontId="20" fillId="0" borderId="3" xfId="1" applyNumberFormat="1" applyFont="1" applyFill="1" applyBorder="1" applyAlignment="1">
      <alignment horizontal="right"/>
    </xf>
    <xf numFmtId="44" fontId="20" fillId="0" borderId="3" xfId="1" applyNumberFormat="1" applyFont="1" applyFill="1" applyBorder="1"/>
    <xf numFmtId="44" fontId="20" fillId="0" borderId="3" xfId="1" applyNumberFormat="1" applyFont="1" applyBorder="1"/>
    <xf numFmtId="44" fontId="20" fillId="0" borderId="3" xfId="1" applyFont="1" applyFill="1" applyBorder="1"/>
    <xf numFmtId="44" fontId="20" fillId="0" borderId="3" xfId="1" quotePrefix="1" applyNumberFormat="1" applyFont="1" applyFill="1" applyBorder="1"/>
    <xf numFmtId="44" fontId="20" fillId="0" borderId="27" xfId="1" applyFont="1" applyFill="1" applyBorder="1"/>
    <xf numFmtId="44" fontId="48" fillId="0" borderId="26" xfId="1" applyFont="1" applyBorder="1"/>
    <xf numFmtId="0" fontId="0" fillId="0" borderId="10" xfId="0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20" fillId="0" borderId="26" xfId="1" applyFont="1" applyBorder="1"/>
    <xf numFmtId="173" fontId="20" fillId="0" borderId="14" xfId="1" applyNumberFormat="1" applyFont="1" applyBorder="1" applyAlignment="1">
      <alignment horizontal="center" vertical="center" wrapText="1"/>
    </xf>
    <xf numFmtId="44" fontId="0" fillId="0" borderId="33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8" fontId="0" fillId="0" borderId="14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4" fillId="0" borderId="6" xfId="0" applyFont="1" applyBorder="1" applyAlignment="1">
      <alignment horizontal="center"/>
    </xf>
    <xf numFmtId="44" fontId="20" fillId="0" borderId="31" xfId="0" applyNumberFormat="1" applyFont="1" applyBorder="1" applyAlignment="1">
      <alignment horizontal="center"/>
    </xf>
    <xf numFmtId="0" fontId="7" fillId="0" borderId="25" xfId="0" applyFont="1" applyBorder="1"/>
    <xf numFmtId="0" fontId="7" fillId="0" borderId="67" xfId="0" applyFont="1" applyBorder="1"/>
    <xf numFmtId="44" fontId="7" fillId="0" borderId="28" xfId="1" applyFont="1" applyBorder="1"/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left"/>
    </xf>
    <xf numFmtId="44" fontId="20" fillId="0" borderId="14" xfId="1" quotePrefix="1" applyNumberFormat="1" applyFont="1" applyBorder="1"/>
    <xf numFmtId="0" fontId="35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left" vertical="center"/>
    </xf>
    <xf numFmtId="0" fontId="20" fillId="0" borderId="10" xfId="0" applyFont="1" applyBorder="1"/>
    <xf numFmtId="0" fontId="20" fillId="0" borderId="11" xfId="0" applyFont="1" applyBorder="1"/>
    <xf numFmtId="44" fontId="20" fillId="0" borderId="14" xfId="1" applyFont="1" applyBorder="1"/>
    <xf numFmtId="0" fontId="7" fillId="0" borderId="68" xfId="0" applyFont="1" applyBorder="1" applyAlignment="1">
      <alignment horizontal="center"/>
    </xf>
    <xf numFmtId="0" fontId="51" fillId="0" borderId="70" xfId="1" applyNumberFormat="1" applyFont="1" applyBorder="1" applyAlignment="1">
      <alignment horizontal="center" wrapText="1"/>
    </xf>
    <xf numFmtId="0" fontId="26" fillId="0" borderId="69" xfId="0" applyFont="1" applyBorder="1" applyAlignment="1">
      <alignment horizontal="left" vertical="center"/>
    </xf>
    <xf numFmtId="0" fontId="51" fillId="0" borderId="71" xfId="0" applyFont="1" applyBorder="1" applyAlignment="1">
      <alignment horizontal="center" vertical="center" wrapText="1"/>
    </xf>
    <xf numFmtId="44" fontId="7" fillId="0" borderId="72" xfId="1" applyFont="1" applyBorder="1"/>
    <xf numFmtId="44" fontId="20" fillId="0" borderId="33" xfId="1" quotePrefix="1" applyNumberFormat="1" applyFont="1" applyBorder="1"/>
    <xf numFmtId="0" fontId="0" fillId="0" borderId="73" xfId="0" applyBorder="1"/>
    <xf numFmtId="0" fontId="0" fillId="0" borderId="27" xfId="0" applyBorder="1"/>
    <xf numFmtId="0" fontId="0" fillId="0" borderId="74" xfId="0" applyBorder="1"/>
    <xf numFmtId="0" fontId="51" fillId="0" borderId="74" xfId="0" applyFont="1" applyBorder="1" applyAlignment="1">
      <alignment horizontal="center" vertical="center" wrapText="1"/>
    </xf>
    <xf numFmtId="44" fontId="48" fillId="0" borderId="29" xfId="1" applyFont="1" applyBorder="1"/>
    <xf numFmtId="44" fontId="20" fillId="0" borderId="20" xfId="1" applyFont="1" applyFill="1" applyBorder="1"/>
    <xf numFmtId="44" fontId="20" fillId="0" borderId="30" xfId="1" applyFont="1" applyFill="1" applyBorder="1"/>
    <xf numFmtId="0" fontId="0" fillId="0" borderId="20" xfId="0" applyBorder="1"/>
    <xf numFmtId="14" fontId="0" fillId="0" borderId="3" xfId="0" applyNumberFormat="1" applyBorder="1"/>
    <xf numFmtId="44" fontId="7" fillId="0" borderId="12" xfId="0" applyNumberFormat="1" applyFont="1" applyBorder="1"/>
    <xf numFmtId="0" fontId="52" fillId="0" borderId="27" xfId="0" applyFont="1" applyBorder="1" applyAlignment="1">
      <alignment wrapText="1"/>
    </xf>
    <xf numFmtId="0" fontId="53" fillId="0" borderId="71" xfId="0" applyFont="1" applyBorder="1" applyAlignment="1">
      <alignment horizontal="center" vertical="center" wrapText="1"/>
    </xf>
    <xf numFmtId="0" fontId="53" fillId="0" borderId="70" xfId="1" applyNumberFormat="1" applyFont="1" applyBorder="1" applyAlignment="1">
      <alignment horizontal="center" vertical="center" wrapText="1"/>
    </xf>
    <xf numFmtId="44" fontId="20" fillId="0" borderId="14" xfId="1" applyFont="1" applyFill="1" applyBorder="1"/>
    <xf numFmtId="44" fontId="20" fillId="0" borderId="33" xfId="1" quotePrefix="1" applyNumberFormat="1" applyFont="1" applyFill="1" applyBorder="1"/>
    <xf numFmtId="44" fontId="2" fillId="0" borderId="55" xfId="1" applyFont="1" applyBorder="1" applyAlignment="1">
      <alignment horizontal="center"/>
    </xf>
    <xf numFmtId="49" fontId="5" fillId="3" borderId="22" xfId="1" applyNumberFormat="1" applyFont="1" applyFill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44" fontId="2" fillId="0" borderId="16" xfId="0" applyNumberFormat="1" applyFont="1" applyBorder="1"/>
    <xf numFmtId="0" fontId="20" fillId="0" borderId="75" xfId="0" applyFont="1" applyBorder="1"/>
    <xf numFmtId="0" fontId="0" fillId="6" borderId="76" xfId="0" applyFill="1" applyBorder="1"/>
    <xf numFmtId="0" fontId="20" fillId="0" borderId="77" xfId="0" applyFont="1" applyBorder="1"/>
    <xf numFmtId="0" fontId="0" fillId="6" borderId="78" xfId="0" applyFill="1" applyBorder="1"/>
    <xf numFmtId="14" fontId="20" fillId="0" borderId="77" xfId="0" applyNumberFormat="1" applyFont="1" applyBorder="1" applyAlignment="1">
      <alignment horizontal="center"/>
    </xf>
    <xf numFmtId="0" fontId="0" fillId="0" borderId="78" xfId="0" applyBorder="1"/>
    <xf numFmtId="14" fontId="20" fillId="0" borderId="79" xfId="0" applyNumberFormat="1" applyFont="1" applyBorder="1" applyAlignment="1">
      <alignment horizontal="center"/>
    </xf>
    <xf numFmtId="0" fontId="0" fillId="7" borderId="78" xfId="0" applyFill="1" applyBorder="1"/>
    <xf numFmtId="0" fontId="20" fillId="0" borderId="80" xfId="0" applyFont="1" applyBorder="1"/>
    <xf numFmtId="0" fontId="7" fillId="0" borderId="81" xfId="0" applyFont="1" applyBorder="1"/>
    <xf numFmtId="0" fontId="0" fillId="0" borderId="82" xfId="0" applyBorder="1"/>
    <xf numFmtId="0" fontId="20" fillId="0" borderId="75" xfId="0" applyFont="1" applyBorder="1" applyAlignment="1">
      <alignment horizontal="center"/>
    </xf>
    <xf numFmtId="0" fontId="0" fillId="6" borderId="83" xfId="0" applyFill="1" applyBorder="1"/>
    <xf numFmtId="0" fontId="20" fillId="0" borderId="77" xfId="0" applyFont="1" applyFill="1" applyBorder="1" applyAlignment="1">
      <alignment horizontal="center"/>
    </xf>
    <xf numFmtId="0" fontId="20" fillId="0" borderId="77" xfId="0" applyFont="1" applyBorder="1" applyAlignment="1">
      <alignment horizontal="center"/>
    </xf>
    <xf numFmtId="0" fontId="54" fillId="6" borderId="78" xfId="0" applyFont="1" applyFill="1" applyBorder="1"/>
    <xf numFmtId="14" fontId="54" fillId="7" borderId="78" xfId="0" applyNumberFormat="1" applyFont="1" applyFill="1" applyBorder="1"/>
    <xf numFmtId="14" fontId="0" fillId="7" borderId="78" xfId="0" applyNumberFormat="1" applyFill="1" applyBorder="1"/>
    <xf numFmtId="0" fontId="21" fillId="7" borderId="78" xfId="0" applyFont="1" applyFill="1" applyBorder="1"/>
    <xf numFmtId="0" fontId="20" fillId="0" borderId="79" xfId="0" applyFont="1" applyFill="1" applyBorder="1" applyAlignment="1">
      <alignment horizontal="center"/>
    </xf>
    <xf numFmtId="0" fontId="52" fillId="6" borderId="82" xfId="0" applyFont="1" applyFill="1" applyBorder="1" applyAlignment="1">
      <alignment wrapText="1"/>
    </xf>
    <xf numFmtId="0" fontId="20" fillId="0" borderId="84" xfId="0" applyFont="1" applyFill="1" applyBorder="1" applyAlignment="1">
      <alignment horizontal="center"/>
    </xf>
    <xf numFmtId="0" fontId="20" fillId="0" borderId="85" xfId="0" applyFont="1" applyFill="1" applyBorder="1" applyAlignment="1">
      <alignment horizontal="left"/>
    </xf>
    <xf numFmtId="44" fontId="20" fillId="0" borderId="86" xfId="1" applyFont="1" applyFill="1" applyBorder="1"/>
    <xf numFmtId="44" fontId="20" fillId="0" borderId="87" xfId="1" applyFont="1" applyFill="1" applyBorder="1"/>
    <xf numFmtId="0" fontId="0" fillId="6" borderId="88" xfId="0" applyFill="1" applyBorder="1"/>
    <xf numFmtId="44" fontId="5" fillId="0" borderId="54" xfId="1" applyNumberFormat="1" applyFont="1" applyBorder="1"/>
    <xf numFmtId="0" fontId="4" fillId="0" borderId="2" xfId="0" applyFont="1" applyBorder="1" applyAlignment="1">
      <alignment horizontal="center" wrapText="1"/>
    </xf>
    <xf numFmtId="44" fontId="5" fillId="0" borderId="48" xfId="0" applyNumberFormat="1" applyFont="1" applyBorder="1" applyAlignment="1">
      <alignment horizontal="center"/>
    </xf>
    <xf numFmtId="0" fontId="36" fillId="0" borderId="45" xfId="0" applyFont="1" applyFill="1" applyBorder="1"/>
    <xf numFmtId="0" fontId="0" fillId="0" borderId="0" xfId="0" applyAlignment="1"/>
    <xf numFmtId="0" fontId="0" fillId="0" borderId="9" xfId="0" applyFill="1" applyBorder="1"/>
    <xf numFmtId="44" fontId="0" fillId="0" borderId="9" xfId="0" applyNumberFormat="1" applyFill="1" applyBorder="1"/>
    <xf numFmtId="177" fontId="0" fillId="0" borderId="9" xfId="0" applyNumberFormat="1" applyFill="1" applyBorder="1"/>
    <xf numFmtId="44" fontId="0" fillId="0" borderId="34" xfId="0" applyNumberFormat="1" applyFill="1" applyBorder="1"/>
    <xf numFmtId="44" fontId="0" fillId="0" borderId="27" xfId="0" applyNumberFormat="1" applyBorder="1"/>
    <xf numFmtId="0" fontId="0" fillId="8" borderId="78" xfId="0" applyFill="1" applyBorder="1"/>
    <xf numFmtId="0" fontId="21" fillId="8" borderId="76" xfId="0" applyFont="1" applyFill="1" applyBorder="1"/>
    <xf numFmtId="0" fontId="28" fillId="8" borderId="82" xfId="0" applyFont="1" applyFill="1" applyBorder="1" applyAlignment="1">
      <alignment wrapText="1"/>
    </xf>
    <xf numFmtId="42" fontId="20" fillId="0" borderId="14" xfId="1" applyNumberFormat="1" applyFont="1" applyFill="1" applyBorder="1"/>
    <xf numFmtId="42" fontId="20" fillId="0" borderId="21" xfId="1" applyNumberFormat="1" applyFont="1" applyFill="1" applyBorder="1"/>
    <xf numFmtId="42" fontId="20" fillId="0" borderId="30" xfId="1" applyNumberFormat="1" applyFont="1" applyFill="1" applyBorder="1"/>
    <xf numFmtId="42" fontId="7" fillId="0" borderId="72" xfId="1" applyNumberFormat="1" applyFont="1" applyBorder="1"/>
    <xf numFmtId="42" fontId="20" fillId="0" borderId="33" xfId="1" quotePrefix="1" applyNumberFormat="1" applyFont="1" applyFill="1" applyBorder="1"/>
    <xf numFmtId="42" fontId="20" fillId="0" borderId="21" xfId="1" applyNumberFormat="1" applyFont="1" applyFill="1" applyBorder="1" applyAlignment="1">
      <alignment horizontal="right"/>
    </xf>
    <xf numFmtId="42" fontId="20" fillId="0" borderId="21" xfId="1" applyNumberFormat="1" applyFont="1" applyBorder="1"/>
    <xf numFmtId="42" fontId="20" fillId="0" borderId="21" xfId="1" quotePrefix="1" applyNumberFormat="1" applyFont="1" applyFill="1" applyBorder="1"/>
    <xf numFmtId="42" fontId="20" fillId="0" borderId="34" xfId="1" applyNumberFormat="1" applyFont="1" applyFill="1" applyBorder="1"/>
    <xf numFmtId="42" fontId="20" fillId="0" borderId="87" xfId="1" applyNumberFormat="1" applyFont="1" applyFill="1" applyBorder="1"/>
    <xf numFmtId="42" fontId="2" fillId="0" borderId="16" xfId="0" applyNumberFormat="1" applyFont="1" applyBorder="1"/>
    <xf numFmtId="0" fontId="0" fillId="8" borderId="0" xfId="0" applyFill="1"/>
    <xf numFmtId="0" fontId="5" fillId="3" borderId="65" xfId="1" applyNumberFormat="1" applyFont="1" applyFill="1" applyBorder="1" applyAlignment="1">
      <alignment horizontal="right"/>
    </xf>
    <xf numFmtId="0" fontId="0" fillId="0" borderId="89" xfId="0" applyBorder="1"/>
    <xf numFmtId="0" fontId="4" fillId="0" borderId="89" xfId="0" applyFont="1" applyBorder="1"/>
    <xf numFmtId="44" fontId="4" fillId="0" borderId="89" xfId="0" applyNumberFormat="1" applyFont="1" applyBorder="1"/>
    <xf numFmtId="0" fontId="19" fillId="0" borderId="90" xfId="0" applyFont="1" applyBorder="1"/>
    <xf numFmtId="44" fontId="19" fillId="0" borderId="90" xfId="0" applyNumberFormat="1" applyFont="1" applyBorder="1"/>
    <xf numFmtId="0" fontId="20" fillId="0" borderId="77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 wrapText="1"/>
    </xf>
    <xf numFmtId="42" fontId="20" fillId="0" borderId="4" xfId="1" applyNumberFormat="1" applyFont="1" applyFill="1" applyBorder="1" applyAlignment="1">
      <alignment horizontal="center" vertical="center"/>
    </xf>
    <xf numFmtId="0" fontId="28" fillId="0" borderId="78" xfId="0" applyFont="1" applyFill="1" applyBorder="1" applyAlignment="1">
      <alignment horizontal="center" wrapText="1"/>
    </xf>
    <xf numFmtId="0" fontId="28" fillId="8" borderId="78" xfId="0" applyFont="1" applyFill="1" applyBorder="1" applyAlignment="1">
      <alignment horizontal="center" wrapText="1"/>
    </xf>
    <xf numFmtId="44" fontId="4" fillId="0" borderId="62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2" xfId="1" applyNumberFormat="1" applyFont="1" applyBorder="1" applyAlignment="1">
      <alignment horizontal="center"/>
    </xf>
    <xf numFmtId="0" fontId="5" fillId="0" borderId="53" xfId="1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44" fontId="5" fillId="0" borderId="56" xfId="0" applyNumberFormat="1" applyFont="1" applyBorder="1"/>
    <xf numFmtId="42" fontId="7" fillId="0" borderId="91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3" fillId="0" borderId="91" xfId="0" applyFont="1" applyBorder="1" applyAlignment="1">
      <alignment horizontal="center" vertical="center" wrapText="1"/>
    </xf>
    <xf numFmtId="42" fontId="20" fillId="0" borderId="0" xfId="1" applyNumberFormat="1" applyFont="1" applyFill="1" applyBorder="1"/>
    <xf numFmtId="42" fontId="7" fillId="0" borderId="92" xfId="1" applyNumberFormat="1" applyFont="1" applyBorder="1"/>
    <xf numFmtId="42" fontId="20" fillId="0" borderId="21" xfId="1" applyNumberFormat="1" applyFont="1" applyFill="1" applyBorder="1" applyAlignment="1">
      <alignment horizontal="center" vertical="center"/>
    </xf>
    <xf numFmtId="42" fontId="2" fillId="0" borderId="0" xfId="0" applyNumberFormat="1" applyFont="1" applyBorder="1"/>
    <xf numFmtId="42" fontId="20" fillId="4" borderId="14" xfId="1" applyNumberFormat="1" applyFont="1" applyFill="1" applyBorder="1"/>
    <xf numFmtId="42" fontId="20" fillId="4" borderId="3" xfId="1" applyNumberFormat="1" applyFont="1" applyFill="1" applyBorder="1"/>
    <xf numFmtId="42" fontId="20" fillId="4" borderId="20" xfId="1" applyNumberFormat="1" applyFont="1" applyFill="1" applyBorder="1"/>
    <xf numFmtId="42" fontId="7" fillId="4" borderId="28" xfId="1" applyNumberFormat="1" applyFont="1" applyFill="1" applyBorder="1"/>
    <xf numFmtId="42" fontId="20" fillId="4" borderId="14" xfId="1" quotePrefix="1" applyNumberFormat="1" applyFont="1" applyFill="1" applyBorder="1"/>
    <xf numFmtId="42" fontId="20" fillId="4" borderId="3" xfId="1" applyNumberFormat="1" applyFont="1" applyFill="1" applyBorder="1" applyAlignment="1">
      <alignment horizontal="right"/>
    </xf>
    <xf numFmtId="42" fontId="20" fillId="4" borderId="4" xfId="1" applyNumberFormat="1" applyFont="1" applyFill="1" applyBorder="1" applyAlignment="1">
      <alignment horizontal="center" vertical="center"/>
    </xf>
    <xf numFmtId="42" fontId="20" fillId="4" borderId="3" xfId="1" quotePrefix="1" applyNumberFormat="1" applyFont="1" applyFill="1" applyBorder="1"/>
    <xf numFmtId="42" fontId="20" fillId="4" borderId="27" xfId="1" applyNumberFormat="1" applyFont="1" applyFill="1" applyBorder="1"/>
    <xf numFmtId="42" fontId="20" fillId="4" borderId="86" xfId="1" applyNumberFormat="1" applyFont="1" applyFill="1" applyBorder="1"/>
    <xf numFmtId="42" fontId="48" fillId="4" borderId="29" xfId="1" applyNumberFormat="1" applyFont="1" applyFill="1" applyBorder="1"/>
    <xf numFmtId="0" fontId="18" fillId="0" borderId="77" xfId="0" applyFont="1" applyFill="1" applyBorder="1" applyAlignment="1">
      <alignment horizontal="center" vertical="center"/>
    </xf>
    <xf numFmtId="42" fontId="21" fillId="4" borderId="14" xfId="1" applyNumberFormat="1" applyFont="1" applyFill="1" applyBorder="1"/>
    <xf numFmtId="42" fontId="21" fillId="0" borderId="14" xfId="1" applyNumberFormat="1" applyFont="1" applyFill="1" applyBorder="1"/>
    <xf numFmtId="42" fontId="21" fillId="0" borderId="0" xfId="1" applyNumberFormat="1" applyFont="1" applyFill="1" applyBorder="1"/>
    <xf numFmtId="42" fontId="21" fillId="4" borderId="3" xfId="1" applyNumberFormat="1" applyFont="1" applyFill="1" applyBorder="1"/>
    <xf numFmtId="42" fontId="21" fillId="0" borderId="21" xfId="1" applyNumberFormat="1" applyFont="1" applyFill="1" applyBorder="1"/>
    <xf numFmtId="42" fontId="21" fillId="4" borderId="20" xfId="1" applyNumberFormat="1" applyFont="1" applyFill="1" applyBorder="1"/>
    <xf numFmtId="42" fontId="21" fillId="0" borderId="30" xfId="1" applyNumberFormat="1" applyFont="1" applyFill="1" applyBorder="1"/>
    <xf numFmtId="42" fontId="21" fillId="0" borderId="34" xfId="1" applyNumberFormat="1" applyFont="1" applyFill="1" applyBorder="1"/>
    <xf numFmtId="42" fontId="35" fillId="4" borderId="28" xfId="1" applyNumberFormat="1" applyFont="1" applyFill="1" applyBorder="1"/>
    <xf numFmtId="42" fontId="35" fillId="0" borderId="72" xfId="1" applyNumberFormat="1" applyFont="1" applyBorder="1"/>
    <xf numFmtId="42" fontId="35" fillId="0" borderId="93" xfId="1" applyNumberFormat="1" applyFont="1" applyBorder="1"/>
    <xf numFmtId="42" fontId="35" fillId="0" borderId="91" xfId="1" applyNumberFormat="1" applyFont="1" applyBorder="1" applyAlignment="1">
      <alignment horizontal="center" vertical="center" wrapText="1"/>
    </xf>
    <xf numFmtId="42" fontId="21" fillId="4" borderId="14" xfId="1" quotePrefix="1" applyNumberFormat="1" applyFont="1" applyFill="1" applyBorder="1"/>
    <xf numFmtId="42" fontId="21" fillId="0" borderId="33" xfId="1" quotePrefix="1" applyNumberFormat="1" applyFont="1" applyFill="1" applyBorder="1"/>
    <xf numFmtId="42" fontId="21" fillId="0" borderId="33" xfId="1" applyNumberFormat="1" applyFont="1" applyFill="1" applyBorder="1"/>
    <xf numFmtId="42" fontId="21" fillId="0" borderId="0" xfId="0" applyNumberFormat="1" applyFont="1"/>
    <xf numFmtId="42" fontId="21" fillId="4" borderId="3" xfId="1" applyNumberFormat="1" applyFont="1" applyFill="1" applyBorder="1" applyAlignment="1">
      <alignment horizontal="right"/>
    </xf>
    <xf numFmtId="42" fontId="21" fillId="0" borderId="21" xfId="1" applyNumberFormat="1" applyFont="1" applyFill="1" applyBorder="1" applyAlignment="1">
      <alignment horizontal="right"/>
    </xf>
    <xf numFmtId="42" fontId="21" fillId="0" borderId="21" xfId="1" applyNumberFormat="1" applyFont="1" applyBorder="1"/>
    <xf numFmtId="42" fontId="21" fillId="4" borderId="4" xfId="1" applyNumberFormat="1" applyFont="1" applyFill="1" applyBorder="1" applyAlignment="1">
      <alignment horizontal="center" vertical="center"/>
    </xf>
    <xf numFmtId="42" fontId="21" fillId="0" borderId="4" xfId="1" applyNumberFormat="1" applyFont="1" applyFill="1" applyBorder="1" applyAlignment="1">
      <alignment horizontal="center" vertical="center"/>
    </xf>
    <xf numFmtId="42" fontId="21" fillId="0" borderId="21" xfId="1" applyNumberFormat="1" applyFont="1" applyFill="1" applyBorder="1" applyAlignment="1">
      <alignment horizontal="center" vertical="center"/>
    </xf>
    <xf numFmtId="42" fontId="21" fillId="4" borderId="3" xfId="1" quotePrefix="1" applyNumberFormat="1" applyFont="1" applyFill="1" applyBorder="1"/>
    <xf numFmtId="42" fontId="21" fillId="0" borderId="21" xfId="1" quotePrefix="1" applyNumberFormat="1" applyFont="1" applyFill="1" applyBorder="1"/>
    <xf numFmtId="42" fontId="21" fillId="4" borderId="27" xfId="1" applyNumberFormat="1" applyFont="1" applyFill="1" applyBorder="1"/>
    <xf numFmtId="42" fontId="21" fillId="4" borderId="86" xfId="1" applyNumberFormat="1" applyFont="1" applyFill="1" applyBorder="1"/>
    <xf numFmtId="42" fontId="21" fillId="0" borderId="87" xfId="1" applyNumberFormat="1" applyFont="1" applyFill="1" applyBorder="1"/>
    <xf numFmtId="42" fontId="47" fillId="0" borderId="16" xfId="0" applyNumberFormat="1" applyFont="1" applyBorder="1"/>
    <xf numFmtId="42" fontId="47" fillId="0" borderId="0" xfId="0" applyNumberFormat="1" applyFont="1" applyBorder="1"/>
    <xf numFmtId="42" fontId="21" fillId="0" borderId="21" xfId="1" applyNumberFormat="1" applyFont="1" applyFill="1" applyBorder="1" applyAlignment="1">
      <alignment horizontal="left"/>
    </xf>
    <xf numFmtId="0" fontId="20" fillId="0" borderId="40" xfId="0" applyFont="1" applyFill="1" applyBorder="1" applyAlignment="1">
      <alignment horizontal="left"/>
    </xf>
    <xf numFmtId="42" fontId="0" fillId="0" borderId="0" xfId="0" applyNumberFormat="1"/>
    <xf numFmtId="39" fontId="21" fillId="0" borderId="0" xfId="1" applyNumberFormat="1" applyFont="1" applyFill="1" applyBorder="1" applyAlignment="1">
      <alignment horizontal="center"/>
    </xf>
    <xf numFmtId="39" fontId="21" fillId="0" borderId="94" xfId="1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42" fontId="21" fillId="0" borderId="95" xfId="0" applyNumberFormat="1" applyFont="1" applyBorder="1"/>
    <xf numFmtId="0" fontId="59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9" fillId="0" borderId="8" xfId="0" applyFont="1" applyBorder="1"/>
    <xf numFmtId="0" fontId="6" fillId="0" borderId="2" xfId="0" applyFont="1" applyBorder="1" applyAlignment="1"/>
    <xf numFmtId="0" fontId="38" fillId="0" borderId="2" xfId="0" applyFont="1" applyBorder="1" applyAlignment="1">
      <alignment horizontal="left"/>
    </xf>
    <xf numFmtId="0" fontId="60" fillId="0" borderId="2" xfId="0" applyFont="1" applyBorder="1"/>
    <xf numFmtId="44" fontId="4" fillId="0" borderId="54" xfId="0" applyNumberFormat="1" applyFont="1" applyBorder="1" applyAlignment="1">
      <alignment horizontal="center"/>
    </xf>
    <xf numFmtId="44" fontId="4" fillId="0" borderId="3" xfId="0" applyNumberFormat="1" applyFont="1" applyBorder="1"/>
    <xf numFmtId="44" fontId="20" fillId="0" borderId="54" xfId="0" applyNumberFormat="1" applyFont="1" applyBorder="1" applyAlignment="1">
      <alignment horizontal="center"/>
    </xf>
    <xf numFmtId="44" fontId="20" fillId="0" borderId="27" xfId="0" applyNumberFormat="1" applyFont="1" applyBorder="1" applyAlignment="1">
      <alignment horizontal="center" vertical="center"/>
    </xf>
    <xf numFmtId="44" fontId="20" fillId="2" borderId="56" xfId="0" applyNumberFormat="1" applyFont="1" applyFill="1" applyBorder="1"/>
    <xf numFmtId="0" fontId="61" fillId="0" borderId="8" xfId="0" applyFont="1" applyBorder="1"/>
    <xf numFmtId="8" fontId="2" fillId="0" borderId="0" xfId="0" applyNumberFormat="1" applyFont="1" applyBorder="1"/>
    <xf numFmtId="8" fontId="2" fillId="0" borderId="96" xfId="0" applyNumberFormat="1" applyFont="1" applyBorder="1"/>
    <xf numFmtId="8" fontId="20" fillId="0" borderId="3" xfId="1" applyNumberFormat="1" applyFont="1" applyFill="1" applyBorder="1"/>
    <xf numFmtId="0" fontId="62" fillId="0" borderId="2" xfId="0" applyFont="1" applyBorder="1" applyAlignment="1"/>
    <xf numFmtId="44" fontId="38" fillId="0" borderId="3" xfId="1" applyNumberFormat="1" applyFont="1" applyBorder="1" applyAlignment="1">
      <alignment horizontal="center"/>
    </xf>
    <xf numFmtId="44" fontId="38" fillId="0" borderId="54" xfId="1" applyNumberFormat="1" applyFont="1" applyBorder="1" applyAlignment="1">
      <alignment horizontal="center"/>
    </xf>
    <xf numFmtId="44" fontId="2" fillId="0" borderId="3" xfId="1" applyNumberFormat="1" applyFont="1" applyBorder="1" applyAlignment="1">
      <alignment horizontal="center"/>
    </xf>
    <xf numFmtId="44" fontId="3" fillId="0" borderId="3" xfId="1" applyNumberFormat="1" applyFont="1" applyBorder="1" applyAlignment="1">
      <alignment horizontal="left"/>
    </xf>
    <xf numFmtId="0" fontId="62" fillId="0" borderId="2" xfId="0" applyFont="1" applyBorder="1" applyAlignment="1">
      <alignment horizontal="left"/>
    </xf>
    <xf numFmtId="44" fontId="29" fillId="0" borderId="54" xfId="1" applyNumberFormat="1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42" fontId="35" fillId="0" borderId="94" xfId="1" applyNumberFormat="1" applyFont="1" applyBorder="1"/>
    <xf numFmtId="0" fontId="64" fillId="0" borderId="0" xfId="0" applyFont="1"/>
    <xf numFmtId="0" fontId="65" fillId="0" borderId="0" xfId="0" applyFont="1" applyAlignment="1">
      <alignment horizontal="center"/>
    </xf>
    <xf numFmtId="0" fontId="23" fillId="0" borderId="0" xfId="0" applyFont="1"/>
    <xf numFmtId="0" fontId="53" fillId="0" borderId="97" xfId="0" applyFont="1" applyFill="1" applyBorder="1" applyAlignment="1">
      <alignment horizontal="center" vertical="center" wrapText="1"/>
    </xf>
    <xf numFmtId="0" fontId="0" fillId="0" borderId="97" xfId="0" applyBorder="1"/>
    <xf numFmtId="42" fontId="21" fillId="0" borderId="98" xfId="0" applyNumberFormat="1" applyFont="1" applyBorder="1"/>
    <xf numFmtId="0" fontId="28" fillId="0" borderId="98" xfId="0" applyFont="1" applyBorder="1" applyAlignment="1">
      <alignment horizontal="center" wrapText="1"/>
    </xf>
    <xf numFmtId="42" fontId="21" fillId="0" borderId="97" xfId="0" applyNumberFormat="1" applyFont="1" applyBorder="1"/>
    <xf numFmtId="42" fontId="21" fillId="0" borderId="99" xfId="0" applyNumberFormat="1" applyFont="1" applyBorder="1"/>
    <xf numFmtId="0" fontId="20" fillId="0" borderId="100" xfId="0" applyFont="1" applyBorder="1" applyAlignment="1">
      <alignment horizontal="center"/>
    </xf>
    <xf numFmtId="0" fontId="7" fillId="0" borderId="101" xfId="0" applyFont="1" applyBorder="1" applyAlignment="1">
      <alignment horizontal="left"/>
    </xf>
    <xf numFmtId="42" fontId="48" fillId="4" borderId="102" xfId="1" applyNumberFormat="1" applyFont="1" applyFill="1" applyBorder="1"/>
    <xf numFmtId="42" fontId="47" fillId="0" borderId="100" xfId="0" applyNumberFormat="1" applyFont="1" applyBorder="1"/>
    <xf numFmtId="0" fontId="65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42" fontId="20" fillId="0" borderId="103" xfId="0" applyNumberFormat="1" applyFont="1" applyBorder="1"/>
    <xf numFmtId="49" fontId="19" fillId="0" borderId="0" xfId="0" applyNumberFormat="1" applyFont="1" applyAlignment="1">
      <alignment horizontal="center"/>
    </xf>
    <xf numFmtId="42" fontId="35" fillId="0" borderId="104" xfId="1" applyNumberFormat="1" applyFont="1" applyBorder="1" applyAlignment="1">
      <alignment horizontal="center" vertical="center" wrapText="1"/>
    </xf>
    <xf numFmtId="44" fontId="21" fillId="0" borderId="69" xfId="0" applyNumberFormat="1" applyFont="1" applyBorder="1"/>
    <xf numFmtId="42" fontId="21" fillId="0" borderId="105" xfId="1" quotePrefix="1" applyNumberFormat="1" applyFont="1" applyFill="1" applyBorder="1"/>
    <xf numFmtId="42" fontId="21" fillId="0" borderId="4" xfId="1" applyNumberFormat="1" applyFont="1" applyFill="1" applyBorder="1" applyAlignment="1">
      <alignment horizontal="right"/>
    </xf>
    <xf numFmtId="44" fontId="21" fillId="0" borderId="4" xfId="0" applyNumberFormat="1" applyFont="1" applyBorder="1"/>
    <xf numFmtId="42" fontId="21" fillId="0" borderId="4" xfId="1" applyNumberFormat="1" applyFont="1" applyFill="1" applyBorder="1"/>
    <xf numFmtId="42" fontId="21" fillId="0" borderId="4" xfId="1" applyNumberFormat="1" applyFont="1" applyBorder="1"/>
    <xf numFmtId="42" fontId="21" fillId="0" borderId="4" xfId="1" quotePrefix="1" applyNumberFormat="1" applyFont="1" applyFill="1" applyBorder="1"/>
    <xf numFmtId="42" fontId="21" fillId="0" borderId="9" xfId="1" applyNumberFormat="1" applyFont="1" applyFill="1" applyBorder="1"/>
    <xf numFmtId="42" fontId="21" fillId="0" borderId="85" xfId="1" applyNumberFormat="1" applyFont="1" applyFill="1" applyBorder="1"/>
    <xf numFmtId="42" fontId="21" fillId="0" borderId="95" xfId="1" applyNumberFormat="1" applyFont="1" applyFill="1" applyBorder="1"/>
    <xf numFmtId="0" fontId="53" fillId="0" borderId="95" xfId="0" applyFont="1" applyFill="1" applyBorder="1" applyAlignment="1">
      <alignment horizontal="center" vertical="center" wrapText="1"/>
    </xf>
    <xf numFmtId="42" fontId="35" fillId="0" borderId="106" xfId="1" applyNumberFormat="1" applyFont="1" applyBorder="1"/>
    <xf numFmtId="44" fontId="21" fillId="0" borderId="74" xfId="0" applyNumberFormat="1" applyFont="1" applyBorder="1"/>
    <xf numFmtId="44" fontId="21" fillId="0" borderId="107" xfId="0" applyNumberFormat="1" applyFont="1" applyBorder="1"/>
    <xf numFmtId="44" fontId="21" fillId="0" borderId="78" xfId="0" applyNumberFormat="1" applyFont="1" applyBorder="1"/>
    <xf numFmtId="44" fontId="21" fillId="0" borderId="108" xfId="0" applyNumberFormat="1" applyFont="1" applyBorder="1"/>
    <xf numFmtId="44" fontId="28" fillId="0" borderId="78" xfId="0" applyNumberFormat="1" applyFont="1" applyBorder="1"/>
    <xf numFmtId="44" fontId="21" fillId="0" borderId="88" xfId="0" applyNumberFormat="1" applyFont="1" applyBorder="1"/>
    <xf numFmtId="44" fontId="21" fillId="0" borderId="21" xfId="0" applyNumberFormat="1" applyFont="1" applyBorder="1"/>
    <xf numFmtId="42" fontId="36" fillId="4" borderId="29" xfId="1" applyNumberFormat="1" applyFont="1" applyFill="1" applyBorder="1"/>
    <xf numFmtId="42" fontId="36" fillId="4" borderId="102" xfId="1" applyNumberFormat="1" applyFont="1" applyFill="1" applyBorder="1"/>
    <xf numFmtId="42" fontId="21" fillId="0" borderId="100" xfId="0" applyNumberFormat="1" applyFont="1" applyBorder="1"/>
    <xf numFmtId="44" fontId="21" fillId="0" borderId="104" xfId="0" applyNumberFormat="1" applyFont="1" applyBorder="1"/>
    <xf numFmtId="42" fontId="21" fillId="0" borderId="4" xfId="0" applyNumberFormat="1" applyFont="1" applyBorder="1"/>
    <xf numFmtId="42" fontId="21" fillId="0" borderId="11" xfId="0" applyNumberFormat="1" applyFont="1" applyBorder="1"/>
    <xf numFmtId="42" fontId="21" fillId="0" borderId="69" xfId="0" applyNumberFormat="1" applyFont="1" applyBorder="1"/>
    <xf numFmtId="42" fontId="21" fillId="0" borderId="9" xfId="0" applyNumberFormat="1" applyFont="1" applyBorder="1"/>
    <xf numFmtId="0" fontId="53" fillId="0" borderId="109" xfId="0" applyFont="1" applyFill="1" applyBorder="1" applyAlignment="1">
      <alignment horizontal="center" vertical="center" wrapText="1"/>
    </xf>
    <xf numFmtId="0" fontId="20" fillId="0" borderId="110" xfId="0" applyFont="1" applyBorder="1" applyAlignment="1">
      <alignment horizontal="center"/>
    </xf>
    <xf numFmtId="42" fontId="21" fillId="0" borderId="107" xfId="0" applyNumberFormat="1" applyFont="1" applyBorder="1"/>
    <xf numFmtId="42" fontId="21" fillId="0" borderId="78" xfId="0" applyNumberFormat="1" applyFont="1" applyBorder="1"/>
    <xf numFmtId="42" fontId="21" fillId="0" borderId="83" xfId="0" applyNumberFormat="1" applyFont="1" applyBorder="1"/>
    <xf numFmtId="42" fontId="21" fillId="0" borderId="111" xfId="0" applyNumberFormat="1" applyFont="1" applyBorder="1"/>
    <xf numFmtId="0" fontId="35" fillId="0" borderId="74" xfId="0" applyFont="1" applyBorder="1" applyAlignment="1">
      <alignment horizontal="center"/>
    </xf>
    <xf numFmtId="0" fontId="53" fillId="0" borderId="109" xfId="0" applyFont="1" applyBorder="1" applyAlignment="1">
      <alignment horizontal="center" wrapText="1"/>
    </xf>
    <xf numFmtId="0" fontId="35" fillId="0" borderId="112" xfId="0" applyFont="1" applyBorder="1" applyAlignment="1">
      <alignment horizontal="center" vertical="center"/>
    </xf>
    <xf numFmtId="0" fontId="53" fillId="4" borderId="70" xfId="1" applyNumberFormat="1" applyFont="1" applyFill="1" applyBorder="1" applyAlignment="1">
      <alignment horizontal="center" vertical="center" wrapText="1"/>
    </xf>
    <xf numFmtId="42" fontId="35" fillId="4" borderId="104" xfId="1" applyNumberFormat="1" applyFont="1" applyFill="1" applyBorder="1" applyAlignment="1">
      <alignment horizontal="center" vertical="center" wrapText="1"/>
    </xf>
    <xf numFmtId="42" fontId="47" fillId="0" borderId="113" xfId="0" applyNumberFormat="1" applyFont="1" applyBorder="1"/>
    <xf numFmtId="0" fontId="7" fillId="0" borderId="114" xfId="0" applyFont="1" applyBorder="1"/>
    <xf numFmtId="0" fontId="7" fillId="0" borderId="93" xfId="0" applyFont="1" applyBorder="1"/>
    <xf numFmtId="42" fontId="35" fillId="4" borderId="115" xfId="1" applyNumberFormat="1" applyFont="1" applyFill="1" applyBorder="1"/>
    <xf numFmtId="42" fontId="21" fillId="0" borderId="116" xfId="0" applyNumberFormat="1" applyFont="1" applyBorder="1"/>
    <xf numFmtId="0" fontId="20" fillId="0" borderId="117" xfId="0" applyFont="1" applyBorder="1"/>
    <xf numFmtId="0" fontId="20" fillId="0" borderId="105" xfId="0" applyFont="1" applyBorder="1"/>
    <xf numFmtId="42" fontId="21" fillId="0" borderId="105" xfId="0" applyNumberFormat="1" applyFont="1" applyBorder="1"/>
    <xf numFmtId="42" fontId="21" fillId="0" borderId="7" xfId="0" applyNumberFormat="1" applyFont="1" applyBorder="1"/>
    <xf numFmtId="42" fontId="21" fillId="0" borderId="108" xfId="0" applyNumberFormat="1" applyFont="1" applyBorder="1"/>
    <xf numFmtId="42" fontId="21" fillId="0" borderId="19" xfId="1" applyNumberFormat="1" applyFont="1" applyFill="1" applyBorder="1"/>
    <xf numFmtId="44" fontId="21" fillId="0" borderId="51" xfId="0" applyNumberFormat="1" applyFont="1" applyBorder="1"/>
    <xf numFmtId="42" fontId="21" fillId="0" borderId="51" xfId="1" applyNumberFormat="1" applyFont="1" applyFill="1" applyBorder="1"/>
    <xf numFmtId="42" fontId="21" fillId="0" borderId="52" xfId="1" applyNumberFormat="1" applyFont="1" applyFill="1" applyBorder="1"/>
    <xf numFmtId="42" fontId="21" fillId="4" borderId="118" xfId="1" applyNumberFormat="1" applyFont="1" applyFill="1" applyBorder="1"/>
    <xf numFmtId="42" fontId="21" fillId="0" borderId="119" xfId="1" quotePrefix="1" applyNumberFormat="1" applyFont="1" applyFill="1" applyBorder="1"/>
    <xf numFmtId="42" fontId="21" fillId="0" borderId="120" xfId="1" applyNumberFormat="1" applyFont="1" applyFill="1" applyBorder="1" applyAlignment="1">
      <alignment horizontal="right"/>
    </xf>
    <xf numFmtId="44" fontId="21" fillId="0" borderId="120" xfId="0" applyNumberFormat="1" applyFont="1" applyBorder="1"/>
    <xf numFmtId="42" fontId="21" fillId="0" borderId="120" xfId="1" applyNumberFormat="1" applyFont="1" applyFill="1" applyBorder="1"/>
    <xf numFmtId="42" fontId="21" fillId="0" borderId="120" xfId="1" applyNumberFormat="1" applyFont="1" applyBorder="1"/>
    <xf numFmtId="42" fontId="21" fillId="0" borderId="120" xfId="1" applyNumberFormat="1" applyFont="1" applyFill="1" applyBorder="1" applyAlignment="1">
      <alignment horizontal="center" vertical="center"/>
    </xf>
    <xf numFmtId="42" fontId="21" fillId="0" borderId="120" xfId="1" quotePrefix="1" applyNumberFormat="1" applyFont="1" applyFill="1" applyBorder="1"/>
    <xf numFmtId="42" fontId="21" fillId="0" borderId="24" xfId="1" applyNumberFormat="1" applyFont="1" applyFill="1" applyBorder="1"/>
    <xf numFmtId="42" fontId="21" fillId="0" borderId="121" xfId="1" applyNumberFormat="1" applyFont="1" applyFill="1" applyBorder="1"/>
    <xf numFmtId="42" fontId="47" fillId="0" borderId="122" xfId="0" applyNumberFormat="1" applyFont="1" applyBorder="1"/>
    <xf numFmtId="42" fontId="21" fillId="4" borderId="118" xfId="1" quotePrefix="1" applyNumberFormat="1" applyFont="1" applyFill="1" applyBorder="1"/>
    <xf numFmtId="42" fontId="21" fillId="4" borderId="3" xfId="1" applyNumberFormat="1" applyFont="1" applyFill="1" applyBorder="1" applyAlignment="1">
      <alignment horizontal="center" vertical="center"/>
    </xf>
    <xf numFmtId="42" fontId="21" fillId="0" borderId="3" xfId="1" applyNumberFormat="1" applyFont="1" applyFill="1" applyBorder="1"/>
    <xf numFmtId="42" fontId="21" fillId="0" borderId="4" xfId="0" applyNumberFormat="1" applyFont="1" applyFill="1" applyBorder="1"/>
    <xf numFmtId="42" fontId="21" fillId="0" borderId="83" xfId="0" applyNumberFormat="1" applyFont="1" applyFill="1" applyBorder="1"/>
    <xf numFmtId="42" fontId="21" fillId="0" borderId="27" xfId="1" applyNumberFormat="1" applyFont="1" applyFill="1" applyBorder="1"/>
    <xf numFmtId="42" fontId="35" fillId="0" borderId="104" xfId="1" applyNumberFormat="1" applyFont="1" applyBorder="1" applyAlignment="1">
      <alignment horizontal="center" vertical="center" wrapText="1"/>
    </xf>
    <xf numFmtId="42" fontId="35" fillId="0" borderId="91" xfId="1" applyNumberFormat="1" applyFont="1" applyBorder="1" applyAlignment="1">
      <alignment horizontal="center" vertical="center" wrapText="1"/>
    </xf>
    <xf numFmtId="0" fontId="63" fillId="0" borderId="98" xfId="0" applyFont="1" applyBorder="1" applyAlignment="1">
      <alignment horizontal="center"/>
    </xf>
    <xf numFmtId="0" fontId="63" fillId="0" borderId="99" xfId="0" applyFont="1" applyBorder="1" applyAlignment="1">
      <alignment horizontal="center"/>
    </xf>
    <xf numFmtId="0" fontId="28" fillId="0" borderId="98" xfId="0" applyFont="1" applyBorder="1" applyAlignment="1">
      <alignment horizontal="center" wrapText="1"/>
    </xf>
    <xf numFmtId="0" fontId="65" fillId="0" borderId="0" xfId="0" applyFont="1" applyAlignment="1">
      <alignment horizontal="center"/>
    </xf>
    <xf numFmtId="0" fontId="28" fillId="0" borderId="0" xfId="0" applyFont="1" applyAlignment="1">
      <alignment horizontal="center" vertical="center" textRotation="90" wrapText="1"/>
    </xf>
    <xf numFmtId="42" fontId="7" fillId="0" borderId="104" xfId="1" applyNumberFormat="1" applyFont="1" applyBorder="1" applyAlignment="1">
      <alignment horizontal="center" vertical="center" wrapText="1"/>
    </xf>
    <xf numFmtId="42" fontId="7" fillId="0" borderId="91" xfId="1" applyNumberFormat="1" applyFont="1" applyBorder="1" applyAlignment="1">
      <alignment horizontal="center" vertical="center" wrapText="1"/>
    </xf>
    <xf numFmtId="173" fontId="7" fillId="0" borderId="104" xfId="1" applyNumberFormat="1" applyFont="1" applyBorder="1" applyAlignment="1">
      <alignment horizontal="center" vertical="center" wrapText="1"/>
    </xf>
    <xf numFmtId="173" fontId="7" fillId="0" borderId="91" xfId="1" applyNumberFormat="1" applyFont="1" applyBorder="1" applyAlignment="1">
      <alignment horizontal="center" vertical="center" wrapText="1"/>
    </xf>
    <xf numFmtId="0" fontId="20" fillId="0" borderId="123" xfId="0" applyFont="1" applyFill="1" applyBorder="1" applyAlignment="1">
      <alignment horizontal="center" vertical="center"/>
    </xf>
    <xf numFmtId="0" fontId="20" fillId="0" borderId="124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125" xfId="0" applyFont="1" applyFill="1" applyBorder="1" applyAlignment="1">
      <alignment horizontal="center" vertical="center"/>
    </xf>
    <xf numFmtId="44" fontId="20" fillId="0" borderId="24" xfId="1" applyFont="1" applyFill="1" applyBorder="1" applyAlignment="1">
      <alignment horizontal="center" vertical="center"/>
    </xf>
    <xf numFmtId="44" fontId="20" fillId="0" borderId="125" xfId="1" applyFont="1" applyFill="1" applyBorder="1" applyAlignment="1">
      <alignment horizontal="center" vertical="center"/>
    </xf>
    <xf numFmtId="44" fontId="20" fillId="0" borderId="9" xfId="1" applyFont="1" applyFill="1" applyBorder="1" applyAlignment="1">
      <alignment horizontal="center" vertical="center"/>
    </xf>
    <xf numFmtId="44" fontId="20" fillId="0" borderId="11" xfId="1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6" borderId="126" xfId="0" applyFont="1" applyFill="1" applyBorder="1" applyAlignment="1">
      <alignment horizontal="center" vertical="center"/>
    </xf>
    <xf numFmtId="0" fontId="4" fillId="6" borderId="127" xfId="0" applyFont="1" applyFill="1" applyBorder="1" applyAlignment="1">
      <alignment horizontal="center" vertical="center"/>
    </xf>
    <xf numFmtId="0" fontId="4" fillId="6" borderId="128" xfId="0" applyFont="1" applyFill="1" applyBorder="1" applyAlignment="1">
      <alignment horizontal="center" vertical="center"/>
    </xf>
    <xf numFmtId="0" fontId="4" fillId="6" borderId="129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130" xfId="0" applyFont="1" applyFill="1" applyBorder="1" applyAlignment="1">
      <alignment horizontal="center" vertical="center"/>
    </xf>
    <xf numFmtId="0" fontId="4" fillId="6" borderId="131" xfId="0" applyFont="1" applyFill="1" applyBorder="1" applyAlignment="1">
      <alignment horizontal="center" vertical="center"/>
    </xf>
    <xf numFmtId="0" fontId="4" fillId="6" borderId="132" xfId="0" applyFont="1" applyFill="1" applyBorder="1" applyAlignment="1">
      <alignment horizontal="center" vertical="center"/>
    </xf>
    <xf numFmtId="0" fontId="4" fillId="6" borderId="133" xfId="0" applyFont="1" applyFill="1" applyBorder="1" applyAlignment="1">
      <alignment horizontal="center" vertical="center"/>
    </xf>
    <xf numFmtId="0" fontId="0" fillId="6" borderId="134" xfId="0" applyFill="1" applyBorder="1" applyAlignment="1">
      <alignment horizontal="center" vertical="center"/>
    </xf>
    <xf numFmtId="0" fontId="0" fillId="6" borderId="73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46" fillId="9" borderId="0" xfId="0" applyFont="1" applyFill="1" applyAlignment="1">
      <alignment horizontal="center" vertical="center"/>
    </xf>
    <xf numFmtId="44" fontId="19" fillId="0" borderId="3" xfId="0" applyNumberFormat="1" applyFont="1" applyBorder="1" applyAlignment="1">
      <alignment horizontal="center" vertical="center"/>
    </xf>
    <xf numFmtId="44" fontId="19" fillId="0" borderId="56" xfId="0" applyNumberFormat="1" applyFont="1" applyBorder="1" applyAlignment="1">
      <alignment vertical="center" wrapText="1"/>
    </xf>
    <xf numFmtId="44" fontId="19" fillId="0" borderId="62" xfId="0" applyNumberFormat="1" applyFont="1" applyBorder="1" applyAlignment="1">
      <alignment vertical="center" wrapText="1"/>
    </xf>
    <xf numFmtId="44" fontId="20" fillId="0" borderId="3" xfId="0" applyNumberFormat="1" applyFont="1" applyBorder="1" applyAlignment="1">
      <alignment horizontal="center" vertical="center"/>
    </xf>
    <xf numFmtId="44" fontId="25" fillId="0" borderId="135" xfId="0" applyNumberFormat="1" applyFont="1" applyBorder="1" applyAlignment="1">
      <alignment vertical="center" textRotation="38"/>
    </xf>
    <xf numFmtId="0" fontId="25" fillId="0" borderId="41" xfId="0" applyFont="1" applyBorder="1" applyAlignment="1">
      <alignment vertical="center" textRotation="38"/>
    </xf>
    <xf numFmtId="0" fontId="25" fillId="0" borderId="136" xfId="0" applyFont="1" applyBorder="1" applyAlignment="1">
      <alignment vertical="center" textRotation="38"/>
    </xf>
    <xf numFmtId="0" fontId="3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37" fillId="0" borderId="137" xfId="0" applyFont="1" applyBorder="1" applyAlignment="1">
      <alignment horizontal="center"/>
    </xf>
    <xf numFmtId="0" fontId="3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15" workbookViewId="0">
      <selection activeCell="B18" sqref="B18"/>
    </sheetView>
  </sheetViews>
  <sheetFormatPr defaultRowHeight="12.75"/>
  <cols>
    <col min="1" max="1" width="4.28515625" customWidth="1"/>
    <col min="2" max="2" width="40.85546875" customWidth="1"/>
    <col min="3" max="3" width="13.85546875" customWidth="1"/>
    <col min="4" max="4" width="12.7109375" customWidth="1"/>
    <col min="5" max="5" width="11.28515625" customWidth="1"/>
    <col min="6" max="6" width="9.7109375" bestFit="1" customWidth="1"/>
  </cols>
  <sheetData>
    <row r="1" spans="1:6" ht="25.5" customHeight="1" thickBot="1">
      <c r="A1" s="639"/>
      <c r="B1" s="641" t="s">
        <v>0</v>
      </c>
      <c r="C1" s="866" t="s">
        <v>786</v>
      </c>
      <c r="D1" s="857" t="s">
        <v>949</v>
      </c>
      <c r="E1" s="864" t="s">
        <v>958</v>
      </c>
      <c r="F1" s="865" t="s">
        <v>960</v>
      </c>
    </row>
    <row r="2" spans="1:6" ht="13.5" customHeight="1">
      <c r="A2" s="873"/>
      <c r="B2" s="874" t="s">
        <v>868</v>
      </c>
      <c r="C2" s="882">
        <v>1367208</v>
      </c>
      <c r="D2" s="878">
        <v>1374426</v>
      </c>
      <c r="E2" s="875">
        <v>1386348.23</v>
      </c>
      <c r="F2" s="859">
        <f>E2-D2</f>
        <v>11922.229999999981</v>
      </c>
    </row>
    <row r="3" spans="1:6" ht="12.6" customHeight="1">
      <c r="A3" s="667"/>
      <c r="B3" s="94" t="s">
        <v>869</v>
      </c>
      <c r="C3" s="755">
        <v>1010048</v>
      </c>
      <c r="D3" s="879">
        <v>1338000</v>
      </c>
      <c r="E3" s="853">
        <v>1338087.31</v>
      </c>
      <c r="F3" s="860">
        <f t="shared" ref="F3:F10" si="0">E3-D3</f>
        <v>87.310000000055879</v>
      </c>
    </row>
    <row r="4" spans="1:6" ht="12.6" customHeight="1">
      <c r="A4" s="669"/>
      <c r="B4" s="94" t="s">
        <v>1</v>
      </c>
      <c r="C4" s="755">
        <v>38625</v>
      </c>
      <c r="D4" s="880">
        <v>94000</v>
      </c>
      <c r="E4" s="853">
        <v>110430.98</v>
      </c>
      <c r="F4" s="860">
        <f t="shared" si="0"/>
        <v>16430.979999999996</v>
      </c>
    </row>
    <row r="5" spans="1:6" ht="12.6" customHeight="1">
      <c r="A5" s="669"/>
      <c r="B5" s="603" t="s">
        <v>959</v>
      </c>
      <c r="C5" s="755"/>
      <c r="D5" s="880">
        <v>15797</v>
      </c>
      <c r="E5" s="853">
        <v>18851.900000000001</v>
      </c>
      <c r="F5" s="860">
        <f t="shared" si="0"/>
        <v>3054.9000000000015</v>
      </c>
    </row>
    <row r="6" spans="1:6" ht="12.6" customHeight="1">
      <c r="A6" s="669"/>
      <c r="B6" s="603" t="s">
        <v>796</v>
      </c>
      <c r="C6" s="755">
        <v>100000</v>
      </c>
      <c r="D6" s="880">
        <v>81850</v>
      </c>
      <c r="E6" s="853">
        <v>81850</v>
      </c>
      <c r="F6" s="860">
        <f t="shared" si="0"/>
        <v>0</v>
      </c>
    </row>
    <row r="7" spans="1:6" ht="12.6" customHeight="1">
      <c r="A7" s="669"/>
      <c r="B7" s="603" t="s">
        <v>955</v>
      </c>
      <c r="C7" s="755"/>
      <c r="D7" s="880"/>
      <c r="E7" s="853">
        <v>4620</v>
      </c>
      <c r="F7" s="860">
        <f t="shared" si="0"/>
        <v>4620</v>
      </c>
    </row>
    <row r="8" spans="1:6" ht="12.6" customHeight="1">
      <c r="A8" s="669"/>
      <c r="B8" s="603" t="s">
        <v>781</v>
      </c>
      <c r="C8" s="755">
        <v>718943</v>
      </c>
      <c r="D8" s="880">
        <v>715196.85</v>
      </c>
      <c r="E8" s="853">
        <v>715196.85</v>
      </c>
      <c r="F8" s="860">
        <f t="shared" si="0"/>
        <v>0</v>
      </c>
    </row>
    <row r="9" spans="1:6" ht="12.6" customHeight="1">
      <c r="A9" s="669"/>
      <c r="B9" s="603" t="s">
        <v>415</v>
      </c>
      <c r="C9" s="755">
        <v>55000</v>
      </c>
      <c r="D9" s="880">
        <v>47740</v>
      </c>
      <c r="E9" s="853">
        <v>47744.24</v>
      </c>
      <c r="F9" s="860">
        <f t="shared" si="0"/>
        <v>4.2399999999979627</v>
      </c>
    </row>
    <row r="10" spans="1:6" ht="12.6" customHeight="1">
      <c r="A10" s="673"/>
      <c r="B10" s="146" t="s">
        <v>225</v>
      </c>
      <c r="C10" s="757">
        <v>8645</v>
      </c>
      <c r="D10" s="881">
        <v>7145</v>
      </c>
      <c r="E10" s="876">
        <v>7040</v>
      </c>
      <c r="F10" s="877">
        <f t="shared" si="0"/>
        <v>-105</v>
      </c>
    </row>
    <row r="11" spans="1:6" ht="13.5" customHeight="1" thickBot="1">
      <c r="A11" s="869"/>
      <c r="B11" s="870" t="s">
        <v>2</v>
      </c>
      <c r="C11" s="871">
        <f>SUM(C2:C10)</f>
        <v>3298469</v>
      </c>
      <c r="D11" s="811">
        <f>SUM(D2:D10)</f>
        <v>3674154.85</v>
      </c>
      <c r="E11" s="762">
        <f>SUM(E2:E10)</f>
        <v>3710169.5100000002</v>
      </c>
      <c r="F11" s="872">
        <f>E11-D11</f>
        <v>36014.660000000149</v>
      </c>
    </row>
    <row r="12" spans="1:6" ht="14.25" customHeight="1" thickBot="1">
      <c r="A12" s="634" t="s">
        <v>158</v>
      </c>
      <c r="B12" s="635" t="s">
        <v>3</v>
      </c>
      <c r="C12" s="867" t="s">
        <v>774</v>
      </c>
      <c r="D12" s="852"/>
      <c r="E12" s="855"/>
      <c r="F12" s="863"/>
    </row>
    <row r="13" spans="1:6" ht="12" customHeight="1">
      <c r="A13" s="676">
        <v>1</v>
      </c>
      <c r="B13" s="632" t="s">
        <v>798</v>
      </c>
      <c r="C13" s="893">
        <v>1192143</v>
      </c>
      <c r="D13" s="883">
        <v>1198443</v>
      </c>
      <c r="E13" s="854">
        <v>995113.92</v>
      </c>
      <c r="F13" s="861">
        <f>D13-E13</f>
        <v>203329.07999999996</v>
      </c>
    </row>
    <row r="14" spans="1:6" ht="12" customHeight="1">
      <c r="A14" s="678">
        <v>2</v>
      </c>
      <c r="B14" s="138" t="s">
        <v>5</v>
      </c>
      <c r="C14" s="768">
        <v>5000</v>
      </c>
      <c r="D14" s="884">
        <v>4300</v>
      </c>
      <c r="E14" s="853">
        <v>3961.8</v>
      </c>
      <c r="F14" s="861">
        <f t="shared" ref="F14:F59" si="1">D14-E14</f>
        <v>338.19999999999982</v>
      </c>
    </row>
    <row r="15" spans="1:6" ht="12" customHeight="1">
      <c r="A15" s="678">
        <v>3</v>
      </c>
      <c r="B15" s="138" t="s">
        <v>370</v>
      </c>
      <c r="C15" s="755">
        <v>41078</v>
      </c>
      <c r="D15" s="885">
        <v>77816</v>
      </c>
      <c r="E15" s="853">
        <v>45201.73</v>
      </c>
      <c r="F15" s="861">
        <f t="shared" si="1"/>
        <v>32614.269999999997</v>
      </c>
    </row>
    <row r="16" spans="1:6" ht="12" customHeight="1">
      <c r="A16" s="678">
        <v>4</v>
      </c>
      <c r="B16" s="138" t="s">
        <v>780</v>
      </c>
      <c r="C16" s="755">
        <v>2500</v>
      </c>
      <c r="D16" s="886">
        <v>3200</v>
      </c>
      <c r="E16" s="853">
        <v>3185.7</v>
      </c>
      <c r="F16" s="861">
        <f t="shared" si="1"/>
        <v>14.300000000000182</v>
      </c>
    </row>
    <row r="17" spans="1:6" ht="12" customHeight="1">
      <c r="A17" s="679">
        <v>5</v>
      </c>
      <c r="B17" s="140" t="s">
        <v>4</v>
      </c>
      <c r="C17" s="755">
        <v>17000</v>
      </c>
      <c r="D17" s="887">
        <v>19600</v>
      </c>
      <c r="E17" s="853">
        <v>19381.78</v>
      </c>
      <c r="F17" s="861">
        <f t="shared" si="1"/>
        <v>218.22000000000116</v>
      </c>
    </row>
    <row r="18" spans="1:6" ht="12" customHeight="1">
      <c r="A18" s="678">
        <v>6</v>
      </c>
      <c r="B18" s="141" t="s">
        <v>189</v>
      </c>
      <c r="C18" s="755">
        <v>4240</v>
      </c>
      <c r="D18" s="886">
        <v>2740</v>
      </c>
      <c r="E18" s="853">
        <v>2289.9499999999998</v>
      </c>
      <c r="F18" s="861">
        <f t="shared" si="1"/>
        <v>450.05000000000018</v>
      </c>
    </row>
    <row r="19" spans="1:6" ht="12" customHeight="1">
      <c r="A19" s="678">
        <v>7</v>
      </c>
      <c r="B19" s="141" t="s">
        <v>162</v>
      </c>
      <c r="C19" s="755">
        <v>22850</v>
      </c>
      <c r="D19" s="886">
        <v>22850</v>
      </c>
      <c r="E19" s="853">
        <v>18665.53</v>
      </c>
      <c r="F19" s="861">
        <f t="shared" si="1"/>
        <v>4184.4700000000012</v>
      </c>
    </row>
    <row r="20" spans="1:6" ht="12" customHeight="1">
      <c r="A20" s="678">
        <v>8</v>
      </c>
      <c r="B20" s="138" t="s">
        <v>163</v>
      </c>
      <c r="C20" s="755">
        <v>16600</v>
      </c>
      <c r="D20" s="886">
        <v>23600</v>
      </c>
      <c r="E20" s="853">
        <v>30375.45</v>
      </c>
      <c r="F20" s="861">
        <f t="shared" si="1"/>
        <v>-6775.4500000000007</v>
      </c>
    </row>
    <row r="21" spans="1:6" ht="12" customHeight="1">
      <c r="A21" s="722">
        <v>9</v>
      </c>
      <c r="B21" s="723" t="s">
        <v>857</v>
      </c>
      <c r="C21" s="894">
        <v>48887</v>
      </c>
      <c r="D21" s="888">
        <v>48887</v>
      </c>
      <c r="E21" s="853">
        <v>47032.9</v>
      </c>
      <c r="F21" s="861">
        <f t="shared" si="1"/>
        <v>1854.0999999999985</v>
      </c>
    </row>
    <row r="22" spans="1:6" ht="10.5" customHeight="1">
      <c r="A22" s="751">
        <v>6081</v>
      </c>
      <c r="B22" s="723" t="s">
        <v>954</v>
      </c>
      <c r="C22" s="894"/>
      <c r="D22" s="888">
        <v>48000</v>
      </c>
      <c r="E22" s="853">
        <v>47639.37</v>
      </c>
      <c r="F22" s="861">
        <f t="shared" si="1"/>
        <v>360.62999999999738</v>
      </c>
    </row>
    <row r="23" spans="1:6" ht="12" customHeight="1">
      <c r="A23" s="678">
        <v>10</v>
      </c>
      <c r="B23" s="140" t="s">
        <v>9</v>
      </c>
      <c r="C23" s="755">
        <v>4535</v>
      </c>
      <c r="D23" s="886">
        <v>4535</v>
      </c>
      <c r="E23" s="853">
        <v>3719.84</v>
      </c>
      <c r="F23" s="861">
        <f t="shared" si="1"/>
        <v>815.15999999999985</v>
      </c>
    </row>
    <row r="24" spans="1:6" ht="12" customHeight="1">
      <c r="A24" s="678">
        <v>11</v>
      </c>
      <c r="B24" s="140" t="s">
        <v>217</v>
      </c>
      <c r="C24" s="755">
        <v>12110</v>
      </c>
      <c r="D24" s="887">
        <v>12110</v>
      </c>
      <c r="E24" s="853">
        <v>11755.48</v>
      </c>
      <c r="F24" s="861">
        <f t="shared" si="1"/>
        <v>354.52000000000044</v>
      </c>
    </row>
    <row r="25" spans="1:6" ht="12" customHeight="1">
      <c r="A25" s="678">
        <v>12</v>
      </c>
      <c r="B25" s="138" t="s">
        <v>139</v>
      </c>
      <c r="C25" s="755">
        <v>40020</v>
      </c>
      <c r="D25" s="886">
        <v>56520</v>
      </c>
      <c r="E25" s="853">
        <v>51203.85</v>
      </c>
      <c r="F25" s="861">
        <f t="shared" si="1"/>
        <v>5316.1500000000015</v>
      </c>
    </row>
    <row r="26" spans="1:6" ht="12" customHeight="1">
      <c r="A26" s="678">
        <v>13</v>
      </c>
      <c r="B26" s="138" t="s">
        <v>16</v>
      </c>
      <c r="C26" s="755">
        <v>3415</v>
      </c>
      <c r="D26" s="886">
        <v>2915</v>
      </c>
      <c r="E26" s="853">
        <v>2556.8000000000002</v>
      </c>
      <c r="F26" s="861">
        <f t="shared" si="1"/>
        <v>358.19999999999982</v>
      </c>
    </row>
    <row r="27" spans="1:6" ht="12" customHeight="1">
      <c r="A27" s="678">
        <v>14</v>
      </c>
      <c r="B27" s="138" t="s">
        <v>141</v>
      </c>
      <c r="C27" s="755">
        <v>21057</v>
      </c>
      <c r="D27" s="886">
        <v>21057</v>
      </c>
      <c r="E27" s="853">
        <v>16580.89</v>
      </c>
      <c r="F27" s="861">
        <f t="shared" si="1"/>
        <v>4476.1100000000006</v>
      </c>
    </row>
    <row r="28" spans="1:6" ht="12" customHeight="1">
      <c r="A28" s="678">
        <v>15</v>
      </c>
      <c r="B28" s="140" t="s">
        <v>10</v>
      </c>
      <c r="C28" s="755">
        <v>4990</v>
      </c>
      <c r="D28" s="886">
        <v>4990</v>
      </c>
      <c r="E28" s="853">
        <v>2977.87</v>
      </c>
      <c r="F28" s="861">
        <f t="shared" si="1"/>
        <v>2012.13</v>
      </c>
    </row>
    <row r="29" spans="1:6" ht="12" customHeight="1">
      <c r="A29" s="678">
        <v>16</v>
      </c>
      <c r="B29" s="138" t="s">
        <v>126</v>
      </c>
      <c r="C29" s="755">
        <v>11165</v>
      </c>
      <c r="D29" s="886">
        <v>11165</v>
      </c>
      <c r="E29" s="853">
        <v>9103.7199999999993</v>
      </c>
      <c r="F29" s="861">
        <f t="shared" si="1"/>
        <v>2061.2800000000007</v>
      </c>
    </row>
    <row r="30" spans="1:6" ht="12" customHeight="1">
      <c r="A30" s="678">
        <v>17</v>
      </c>
      <c r="B30" s="138" t="s">
        <v>152</v>
      </c>
      <c r="C30" s="755">
        <v>1400</v>
      </c>
      <c r="D30" s="886">
        <v>1400</v>
      </c>
      <c r="E30" s="853">
        <v>822.26</v>
      </c>
      <c r="F30" s="861">
        <f t="shared" si="1"/>
        <v>577.74</v>
      </c>
    </row>
    <row r="31" spans="1:6" ht="12" customHeight="1">
      <c r="A31" s="678">
        <v>18</v>
      </c>
      <c r="B31" s="138" t="s">
        <v>146</v>
      </c>
      <c r="C31" s="755">
        <v>10000</v>
      </c>
      <c r="D31" s="886">
        <v>10000</v>
      </c>
      <c r="E31" s="853">
        <v>5453.58</v>
      </c>
      <c r="F31" s="861">
        <f t="shared" si="1"/>
        <v>4546.42</v>
      </c>
    </row>
    <row r="32" spans="1:6" ht="12" customHeight="1">
      <c r="A32" s="678">
        <v>19</v>
      </c>
      <c r="B32" s="138" t="s">
        <v>188</v>
      </c>
      <c r="C32" s="755">
        <v>5000</v>
      </c>
      <c r="D32" s="886">
        <v>0</v>
      </c>
      <c r="E32" s="853">
        <v>0</v>
      </c>
      <c r="F32" s="861">
        <f t="shared" si="1"/>
        <v>0</v>
      </c>
    </row>
    <row r="33" spans="1:6" ht="12" customHeight="1">
      <c r="A33" s="678">
        <v>20</v>
      </c>
      <c r="B33" s="138" t="s">
        <v>13</v>
      </c>
      <c r="C33" s="755">
        <v>275</v>
      </c>
      <c r="D33" s="886">
        <v>650</v>
      </c>
      <c r="E33" s="853">
        <v>681.66</v>
      </c>
      <c r="F33" s="861">
        <f t="shared" si="1"/>
        <v>-31.659999999999968</v>
      </c>
    </row>
    <row r="34" spans="1:6" ht="12" customHeight="1">
      <c r="A34" s="678">
        <v>21</v>
      </c>
      <c r="B34" s="138" t="s">
        <v>144</v>
      </c>
      <c r="C34" s="755">
        <v>1100</v>
      </c>
      <c r="D34" s="886">
        <v>1620</v>
      </c>
      <c r="E34" s="853">
        <v>1620</v>
      </c>
      <c r="F34" s="861">
        <f t="shared" si="1"/>
        <v>0</v>
      </c>
    </row>
    <row r="35" spans="1:6" ht="12" customHeight="1">
      <c r="A35" s="678">
        <v>22</v>
      </c>
      <c r="B35" s="138" t="s">
        <v>15</v>
      </c>
      <c r="C35" s="755">
        <v>16905</v>
      </c>
      <c r="D35" s="886">
        <v>19405</v>
      </c>
      <c r="E35" s="853">
        <v>19350.28</v>
      </c>
      <c r="F35" s="861">
        <f t="shared" si="1"/>
        <v>54.720000000001164</v>
      </c>
    </row>
    <row r="36" spans="1:6" ht="12" customHeight="1">
      <c r="A36" s="678">
        <v>23</v>
      </c>
      <c r="B36" s="138" t="s">
        <v>956</v>
      </c>
      <c r="C36" s="895">
        <v>19250</v>
      </c>
      <c r="D36" s="886">
        <v>14775</v>
      </c>
      <c r="E36" s="896">
        <v>14099.55</v>
      </c>
      <c r="F36" s="897">
        <f t="shared" si="1"/>
        <v>675.45000000000073</v>
      </c>
    </row>
    <row r="37" spans="1:6" ht="12" customHeight="1">
      <c r="A37" s="678">
        <v>24</v>
      </c>
      <c r="B37" s="138" t="s">
        <v>11</v>
      </c>
      <c r="C37" s="755">
        <v>2525</v>
      </c>
      <c r="D37" s="886">
        <v>1625</v>
      </c>
      <c r="E37" s="853">
        <v>1574.11</v>
      </c>
      <c r="F37" s="861">
        <f t="shared" si="1"/>
        <v>50.8900000000001</v>
      </c>
    </row>
    <row r="38" spans="1:6" ht="12" customHeight="1">
      <c r="A38" s="678">
        <v>25</v>
      </c>
      <c r="B38" s="138" t="s">
        <v>289</v>
      </c>
      <c r="C38" s="755">
        <v>18700</v>
      </c>
      <c r="D38" s="885">
        <v>37962</v>
      </c>
      <c r="E38" s="853">
        <v>34645.699999999997</v>
      </c>
      <c r="F38" s="861">
        <f t="shared" si="1"/>
        <v>3316.3000000000029</v>
      </c>
    </row>
    <row r="39" spans="1:6" ht="12" customHeight="1">
      <c r="A39" s="678">
        <v>26</v>
      </c>
      <c r="B39" s="140" t="s">
        <v>225</v>
      </c>
      <c r="C39" s="755">
        <v>13100</v>
      </c>
      <c r="D39" s="886">
        <v>10100</v>
      </c>
      <c r="E39" s="853">
        <v>9661.32</v>
      </c>
      <c r="F39" s="861">
        <f t="shared" si="1"/>
        <v>438.68000000000029</v>
      </c>
    </row>
    <row r="40" spans="1:6" ht="12" customHeight="1">
      <c r="A40" s="678">
        <v>27</v>
      </c>
      <c r="B40" s="138" t="s">
        <v>290</v>
      </c>
      <c r="C40" s="755">
        <v>5700</v>
      </c>
      <c r="D40" s="886">
        <v>7200</v>
      </c>
      <c r="E40" s="853">
        <v>7171.26</v>
      </c>
      <c r="F40" s="861">
        <f t="shared" si="1"/>
        <v>28.739999999999782</v>
      </c>
    </row>
    <row r="41" spans="1:6" ht="12" customHeight="1">
      <c r="A41" s="678">
        <v>28</v>
      </c>
      <c r="B41" s="138" t="s">
        <v>143</v>
      </c>
      <c r="C41" s="755">
        <v>7950</v>
      </c>
      <c r="D41" s="886">
        <v>10450</v>
      </c>
      <c r="E41" s="853">
        <v>10612.67</v>
      </c>
      <c r="F41" s="861">
        <f t="shared" si="1"/>
        <v>-162.67000000000007</v>
      </c>
    </row>
    <row r="42" spans="1:6" ht="12" customHeight="1">
      <c r="A42" s="678">
        <v>29</v>
      </c>
      <c r="B42" s="138" t="s">
        <v>6</v>
      </c>
      <c r="C42" s="755">
        <v>16628</v>
      </c>
      <c r="D42" s="886">
        <v>17228</v>
      </c>
      <c r="E42" s="853">
        <v>16754.07</v>
      </c>
      <c r="F42" s="861">
        <f t="shared" si="1"/>
        <v>473.93000000000029</v>
      </c>
    </row>
    <row r="43" spans="1:6" ht="12" customHeight="1">
      <c r="A43" s="678">
        <v>30</v>
      </c>
      <c r="B43" s="138" t="s">
        <v>7</v>
      </c>
      <c r="C43" s="755">
        <v>36546</v>
      </c>
      <c r="D43" s="886">
        <v>36546</v>
      </c>
      <c r="E43" s="853">
        <v>35398.230000000003</v>
      </c>
      <c r="F43" s="861">
        <f t="shared" si="1"/>
        <v>1147.7699999999968</v>
      </c>
    </row>
    <row r="44" spans="1:6" ht="12" customHeight="1">
      <c r="A44" s="678">
        <v>31</v>
      </c>
      <c r="B44" s="138" t="s">
        <v>142</v>
      </c>
      <c r="C44" s="755">
        <v>292500</v>
      </c>
      <c r="D44" s="886">
        <v>288000</v>
      </c>
      <c r="E44" s="853">
        <v>274389.34999999998</v>
      </c>
      <c r="F44" s="861">
        <f t="shared" si="1"/>
        <v>13610.650000000023</v>
      </c>
    </row>
    <row r="45" spans="1:6" ht="12" customHeight="1">
      <c r="A45" s="678">
        <v>32</v>
      </c>
      <c r="B45" s="138" t="s">
        <v>12</v>
      </c>
      <c r="C45" s="755">
        <v>1081730</v>
      </c>
      <c r="D45" s="886">
        <v>1132486</v>
      </c>
      <c r="E45" s="853">
        <v>1129428.92</v>
      </c>
      <c r="F45" s="861">
        <f t="shared" si="1"/>
        <v>3057.0800000000745</v>
      </c>
    </row>
    <row r="46" spans="1:6" ht="12" customHeight="1">
      <c r="A46" s="678">
        <v>33</v>
      </c>
      <c r="B46" s="138" t="s">
        <v>232</v>
      </c>
      <c r="C46" s="755">
        <v>3000</v>
      </c>
      <c r="D46" s="886">
        <v>3000</v>
      </c>
      <c r="E46" s="853">
        <v>3011.88</v>
      </c>
      <c r="F46" s="861">
        <f t="shared" si="1"/>
        <v>-11.880000000000109</v>
      </c>
    </row>
    <row r="47" spans="1:6" ht="12" customHeight="1">
      <c r="A47" s="678">
        <v>645</v>
      </c>
      <c r="B47" s="138" t="s">
        <v>874</v>
      </c>
      <c r="C47" s="755">
        <v>0</v>
      </c>
      <c r="D47" s="886">
        <v>8550</v>
      </c>
      <c r="E47" s="853">
        <v>8093.52</v>
      </c>
      <c r="F47" s="861">
        <f t="shared" si="1"/>
        <v>456.47999999999956</v>
      </c>
    </row>
    <row r="48" spans="1:6" ht="12" customHeight="1">
      <c r="A48" s="678">
        <v>34</v>
      </c>
      <c r="B48" s="138" t="s">
        <v>33</v>
      </c>
      <c r="C48" s="755">
        <v>369763</v>
      </c>
      <c r="D48" s="886">
        <v>369763</v>
      </c>
      <c r="E48" s="853">
        <v>369762.5</v>
      </c>
      <c r="F48" s="861">
        <f t="shared" si="1"/>
        <v>0.5</v>
      </c>
    </row>
    <row r="49" spans="1:6" ht="12" customHeight="1">
      <c r="A49" s="678">
        <v>35</v>
      </c>
      <c r="B49" s="140" t="s">
        <v>145</v>
      </c>
      <c r="C49" s="755">
        <v>500</v>
      </c>
      <c r="D49" s="885">
        <v>29000</v>
      </c>
      <c r="E49" s="853">
        <v>28537.38</v>
      </c>
      <c r="F49" s="861">
        <f t="shared" si="1"/>
        <v>462.61999999999898</v>
      </c>
    </row>
    <row r="50" spans="1:6" ht="12" customHeight="1">
      <c r="A50" s="678">
        <v>36</v>
      </c>
      <c r="B50" s="140" t="s">
        <v>18</v>
      </c>
      <c r="C50" s="755">
        <v>14000</v>
      </c>
      <c r="D50" s="887">
        <v>15651</v>
      </c>
      <c r="E50" s="853">
        <v>15650.05</v>
      </c>
      <c r="F50" s="861">
        <f t="shared" si="1"/>
        <v>0.9500000000007276</v>
      </c>
    </row>
    <row r="51" spans="1:6" ht="12" customHeight="1">
      <c r="A51" s="678">
        <v>37</v>
      </c>
      <c r="B51" s="138" t="s">
        <v>291</v>
      </c>
      <c r="C51" s="774">
        <v>11372</v>
      </c>
      <c r="D51" s="889">
        <v>11730</v>
      </c>
      <c r="E51" s="853">
        <v>11628.9</v>
      </c>
      <c r="F51" s="861">
        <f t="shared" si="1"/>
        <v>101.10000000000036</v>
      </c>
    </row>
    <row r="52" spans="1:6" ht="12" customHeight="1">
      <c r="A52" s="678">
        <v>38</v>
      </c>
      <c r="B52" s="138" t="s">
        <v>17</v>
      </c>
      <c r="C52" s="755">
        <v>500</v>
      </c>
      <c r="D52" s="886">
        <v>450</v>
      </c>
      <c r="E52" s="853">
        <v>450</v>
      </c>
      <c r="F52" s="861">
        <f t="shared" si="1"/>
        <v>0</v>
      </c>
    </row>
    <row r="53" spans="1:6" ht="12" customHeight="1">
      <c r="A53" s="678">
        <v>39</v>
      </c>
      <c r="B53" s="138" t="s">
        <v>292</v>
      </c>
      <c r="C53" s="755">
        <v>2800</v>
      </c>
      <c r="D53" s="886">
        <v>2800</v>
      </c>
      <c r="E53" s="853">
        <v>3150</v>
      </c>
      <c r="F53" s="861">
        <f t="shared" si="1"/>
        <v>-350</v>
      </c>
    </row>
    <row r="54" spans="1:6" ht="12.6" customHeight="1">
      <c r="A54" s="678">
        <v>40</v>
      </c>
      <c r="B54" s="138" t="s">
        <v>373</v>
      </c>
      <c r="C54" s="755">
        <v>2050</v>
      </c>
      <c r="D54" s="886">
        <v>4050</v>
      </c>
      <c r="E54" s="853">
        <v>3944.69</v>
      </c>
      <c r="F54" s="861">
        <f t="shared" si="1"/>
        <v>105.30999999999995</v>
      </c>
    </row>
    <row r="55" spans="1:6" ht="12.6" customHeight="1">
      <c r="A55" s="684">
        <v>55</v>
      </c>
      <c r="B55" s="403" t="s">
        <v>957</v>
      </c>
      <c r="C55" s="898">
        <v>17775</v>
      </c>
      <c r="D55" s="890">
        <v>18750</v>
      </c>
      <c r="E55" s="896">
        <v>16951</v>
      </c>
      <c r="F55" s="897">
        <f t="shared" si="1"/>
        <v>1799</v>
      </c>
    </row>
    <row r="56" spans="1:6" ht="12.75" customHeight="1">
      <c r="A56" s="684">
        <v>56</v>
      </c>
      <c r="B56" s="403" t="s">
        <v>778</v>
      </c>
      <c r="C56" s="776"/>
      <c r="D56" s="890">
        <v>300000</v>
      </c>
      <c r="E56" s="853">
        <v>237498.78</v>
      </c>
      <c r="F56" s="861">
        <f t="shared" si="1"/>
        <v>62501.22</v>
      </c>
    </row>
    <row r="57" spans="1:6" ht="12.75" customHeight="1">
      <c r="A57" s="684">
        <v>57</v>
      </c>
      <c r="B57" s="403" t="s">
        <v>849</v>
      </c>
      <c r="C57" s="776"/>
      <c r="D57" s="890">
        <v>0</v>
      </c>
      <c r="E57" s="853">
        <v>0</v>
      </c>
      <c r="F57" s="861">
        <f t="shared" si="1"/>
        <v>0</v>
      </c>
    </row>
    <row r="58" spans="1:6" ht="12.6" customHeight="1" thickBot="1">
      <c r="A58" s="686">
        <v>60</v>
      </c>
      <c r="B58" s="687" t="s">
        <v>383</v>
      </c>
      <c r="C58" s="777">
        <v>55000</v>
      </c>
      <c r="D58" s="891">
        <v>42740</v>
      </c>
      <c r="E58" s="856">
        <v>35924.54</v>
      </c>
      <c r="F58" s="862">
        <f t="shared" si="1"/>
        <v>6815.4599999999991</v>
      </c>
    </row>
    <row r="59" spans="1:6" ht="17.25" thickBot="1">
      <c r="A59" s="858"/>
      <c r="B59" s="822" t="s">
        <v>19</v>
      </c>
      <c r="C59" s="823">
        <f>SUM(C13:C58)</f>
        <v>3453659</v>
      </c>
      <c r="D59" s="892">
        <f>SUM(D13:D58)</f>
        <v>3958659</v>
      </c>
      <c r="E59" s="824">
        <f>SUM(E13:E58)</f>
        <v>3607012.7799999993</v>
      </c>
      <c r="F59" s="868">
        <f t="shared" si="1"/>
        <v>351646.22000000067</v>
      </c>
    </row>
    <row r="60" spans="1:6" ht="13.5" thickTop="1"/>
  </sheetData>
  <phoneticPr fontId="50" type="noConversion"/>
  <printOptions horizontalCentered="1"/>
  <pageMargins left="0.75" right="0.5" top="0.5" bottom="0.5" header="0.25" footer="0.25"/>
  <pageSetup orientation="portrait" r:id="rId1"/>
  <headerFooter alignWithMargins="0">
    <oddHeader>&amp;CBudget Comparisons as of 10/18/06 posting</oddHeader>
    <oddFooter>&amp;L&amp;Z&amp;F,&amp;A&amp;Rx
Encumbrances total $95,610.92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sqref="A1:D1"/>
    </sheetView>
  </sheetViews>
  <sheetFormatPr defaultRowHeight="12.75"/>
  <cols>
    <col min="1" max="1" width="4.7109375" customWidth="1"/>
    <col min="2" max="2" width="38.140625" customWidth="1"/>
    <col min="3" max="3" width="17" customWidth="1"/>
    <col min="4" max="4" width="18.85546875" customWidth="1"/>
  </cols>
  <sheetData>
    <row r="1" spans="1:4">
      <c r="A1" s="918" t="s">
        <v>771</v>
      </c>
      <c r="B1" s="919"/>
      <c r="C1" s="919"/>
      <c r="D1" s="920"/>
    </row>
    <row r="2" spans="1:4" ht="15" customHeight="1">
      <c r="A2" s="332"/>
      <c r="B2" s="395" t="s">
        <v>0</v>
      </c>
      <c r="C2" s="396">
        <v>2005</v>
      </c>
      <c r="D2" s="604" t="s">
        <v>856</v>
      </c>
    </row>
    <row r="3" spans="1:4" ht="12.95" customHeight="1">
      <c r="A3" s="142"/>
      <c r="B3" s="143" t="s">
        <v>176</v>
      </c>
      <c r="C3" s="308">
        <v>1328699</v>
      </c>
      <c r="D3" s="605">
        <v>1374426</v>
      </c>
    </row>
    <row r="4" spans="1:4" ht="12.95" customHeight="1">
      <c r="A4" s="89"/>
      <c r="B4" s="94" t="s">
        <v>353</v>
      </c>
      <c r="C4" s="45">
        <v>200000</v>
      </c>
      <c r="D4" s="45">
        <v>1250000</v>
      </c>
    </row>
    <row r="5" spans="1:4" ht="12.95" customHeight="1">
      <c r="A5" s="144"/>
      <c r="B5" s="94" t="s">
        <v>1</v>
      </c>
      <c r="C5" s="306">
        <v>30000</v>
      </c>
      <c r="D5" s="45">
        <v>94000</v>
      </c>
    </row>
    <row r="6" spans="1:4" ht="12.95" customHeight="1">
      <c r="A6" s="144"/>
      <c r="B6" s="94" t="s">
        <v>369</v>
      </c>
      <c r="C6" s="306">
        <v>95000</v>
      </c>
      <c r="D6" s="45">
        <v>715197</v>
      </c>
    </row>
    <row r="7" spans="1:4" ht="12.95" customHeight="1">
      <c r="A7" s="260"/>
      <c r="B7" s="603" t="s">
        <v>416</v>
      </c>
      <c r="C7" s="305">
        <v>2700</v>
      </c>
      <c r="D7" s="45"/>
    </row>
    <row r="8" spans="1:4" ht="12.95" customHeight="1">
      <c r="A8" s="260"/>
      <c r="B8" s="603" t="s">
        <v>378</v>
      </c>
      <c r="C8" s="305">
        <v>42000</v>
      </c>
      <c r="D8" s="45">
        <v>15797</v>
      </c>
    </row>
    <row r="9" spans="1:4" ht="12.95" customHeight="1">
      <c r="A9" s="260"/>
      <c r="B9" s="603" t="s">
        <v>799</v>
      </c>
      <c r="C9" s="305"/>
      <c r="D9" s="45">
        <v>81850</v>
      </c>
    </row>
    <row r="10" spans="1:4" ht="12.95" customHeight="1">
      <c r="A10" s="260"/>
      <c r="B10" s="603" t="s">
        <v>415</v>
      </c>
      <c r="C10" s="305">
        <v>63600</v>
      </c>
      <c r="D10" s="45">
        <v>47740</v>
      </c>
    </row>
    <row r="11" spans="1:4" ht="12.95" customHeight="1">
      <c r="A11" s="145"/>
      <c r="B11" s="146" t="s">
        <v>368</v>
      </c>
      <c r="C11" s="147">
        <v>0</v>
      </c>
      <c r="D11" s="147">
        <v>7145</v>
      </c>
    </row>
    <row r="12" spans="1:4" ht="13.5" customHeight="1">
      <c r="A12" s="77"/>
      <c r="B12" s="400" t="s">
        <v>2</v>
      </c>
      <c r="C12" s="401">
        <f>SUM(C3:C11)</f>
        <v>1761999</v>
      </c>
      <c r="D12" s="620">
        <f>SUM(D3:D11)</f>
        <v>3586155</v>
      </c>
    </row>
    <row r="13" spans="1:4" ht="18" customHeight="1">
      <c r="A13" s="397" t="s">
        <v>158</v>
      </c>
      <c r="B13" s="398" t="s">
        <v>3</v>
      </c>
      <c r="C13" s="399" t="s">
        <v>355</v>
      </c>
      <c r="D13" s="621" t="s">
        <v>365</v>
      </c>
    </row>
    <row r="14" spans="1:4" ht="12.6" customHeight="1">
      <c r="A14" s="139">
        <v>1</v>
      </c>
      <c r="B14" s="140" t="s">
        <v>798</v>
      </c>
      <c r="C14" s="302">
        <f>'1 APPARATUS PMTS.'!C17</f>
        <v>342744</v>
      </c>
      <c r="D14" s="609">
        <f>'1 APPARATUS PMTS.'!D17</f>
        <v>1198443</v>
      </c>
    </row>
    <row r="15" spans="1:4" ht="12.6" customHeight="1">
      <c r="A15" s="137">
        <v>2</v>
      </c>
      <c r="B15" s="138" t="s">
        <v>5</v>
      </c>
      <c r="C15" s="303">
        <f>'2 ALPHA PAGERS'!B9</f>
        <v>6500</v>
      </c>
      <c r="D15" s="611">
        <f>'2 ALPHA PAGERS'!C9</f>
        <v>4300</v>
      </c>
    </row>
    <row r="16" spans="1:4" ht="12.6" customHeight="1">
      <c r="A16" s="137">
        <v>3</v>
      </c>
      <c r="B16" s="138" t="s">
        <v>370</v>
      </c>
      <c r="C16" s="304">
        <f>'3 DISPATCH'!B17</f>
        <v>25100</v>
      </c>
      <c r="D16" s="612">
        <f>'3 DISPATCH'!C17</f>
        <v>59078</v>
      </c>
    </row>
    <row r="17" spans="1:4" ht="12.6" customHeight="1">
      <c r="A17" s="137">
        <v>4</v>
      </c>
      <c r="B17" s="138" t="s">
        <v>148</v>
      </c>
      <c r="C17" s="304">
        <f>'4 CERTIFICATIONS'!B16</f>
        <v>1700</v>
      </c>
      <c r="D17" s="612">
        <f>'4 CERTIFICATIONS'!C16</f>
        <v>3200</v>
      </c>
    </row>
    <row r="18" spans="1:4" ht="12.6" customHeight="1">
      <c r="A18" s="139">
        <v>5</v>
      </c>
      <c r="B18" s="140" t="s">
        <v>4</v>
      </c>
      <c r="C18" s="302">
        <f>'5 FUEL'!B15</f>
        <v>12000</v>
      </c>
      <c r="D18" s="613">
        <f>'5 FUEL'!C15</f>
        <v>19600</v>
      </c>
    </row>
    <row r="19" spans="1:4" ht="12.6" customHeight="1">
      <c r="A19" s="137">
        <v>6</v>
      </c>
      <c r="B19" s="141" t="s">
        <v>189</v>
      </c>
      <c r="C19" s="304">
        <f>'6 SCBA'!B19</f>
        <v>101330</v>
      </c>
      <c r="D19" s="612">
        <f>'6 SCBA'!C19</f>
        <v>2740</v>
      </c>
    </row>
    <row r="20" spans="1:4" ht="12.6" customHeight="1">
      <c r="A20" s="137">
        <v>7</v>
      </c>
      <c r="B20" s="141" t="s">
        <v>162</v>
      </c>
      <c r="C20" s="305">
        <f>'7 VEH SCH MTN'!B17</f>
        <v>25150</v>
      </c>
      <c r="D20" s="614">
        <f>'7 VEH SCH MTN'!C17</f>
        <v>22850</v>
      </c>
    </row>
    <row r="21" spans="1:4" ht="12.6" customHeight="1">
      <c r="A21" s="137">
        <v>8</v>
      </c>
      <c r="B21" s="138" t="s">
        <v>163</v>
      </c>
      <c r="C21" s="305">
        <f>'8 VEHICLE REPAIRS'!B16</f>
        <v>12000</v>
      </c>
      <c r="D21" s="614">
        <f>'8 VEHICLE REPAIRS'!C16</f>
        <v>23600</v>
      </c>
    </row>
    <row r="22" spans="1:4" ht="12.6" customHeight="1">
      <c r="A22" s="137">
        <v>9</v>
      </c>
      <c r="B22" s="138" t="s">
        <v>371</v>
      </c>
      <c r="C22" s="305">
        <f>'9 VEHICLE SUPPLIES'!B25</f>
        <v>137380</v>
      </c>
      <c r="D22" s="614">
        <f>'9 VEHICLE SUPPLIES'!C25</f>
        <v>48887</v>
      </c>
    </row>
    <row r="23" spans="1:4" ht="12.6" customHeight="1">
      <c r="A23" s="137"/>
      <c r="B23" s="138" t="s">
        <v>855</v>
      </c>
      <c r="C23" s="305"/>
      <c r="D23" s="614">
        <f>LCRA!C10</f>
        <v>48000</v>
      </c>
    </row>
    <row r="24" spans="1:4" ht="12.6" customHeight="1">
      <c r="A24" s="137">
        <v>10</v>
      </c>
      <c r="B24" s="140" t="s">
        <v>9</v>
      </c>
      <c r="C24" s="305">
        <f>'10 EMS TRAINING'!B17</f>
        <v>4870</v>
      </c>
      <c r="D24" s="614">
        <f>'10 EMS TRAINING'!C17</f>
        <v>4535</v>
      </c>
    </row>
    <row r="25" spans="1:4" ht="12.6" customHeight="1">
      <c r="A25" s="137">
        <v>11</v>
      </c>
      <c r="B25" s="140" t="s">
        <v>217</v>
      </c>
      <c r="C25" s="306">
        <f>'11 FIRE &amp; RESCUE TRAINING'!B28</f>
        <v>17100</v>
      </c>
      <c r="D25" s="45">
        <f>'11 FIRE &amp; RESCUE TRAINING'!C28</f>
        <v>12110</v>
      </c>
    </row>
    <row r="26" spans="1:4" ht="12.6" customHeight="1">
      <c r="A26" s="137">
        <v>12</v>
      </c>
      <c r="B26" s="138" t="s">
        <v>139</v>
      </c>
      <c r="C26" s="304">
        <f>'12 UNIFORMS PROTECTIVE GEAR'!B7</f>
        <v>40020</v>
      </c>
      <c r="D26" s="612">
        <f>'12 UNIFORMS PROTECTIVE GEAR'!C7</f>
        <v>52520</v>
      </c>
    </row>
    <row r="27" spans="1:4" ht="12.6" customHeight="1">
      <c r="A27" s="137">
        <v>13</v>
      </c>
      <c r="B27" s="138" t="s">
        <v>16</v>
      </c>
      <c r="C27" s="305">
        <f>'13 WMD PREPARATION'!B21</f>
        <v>900</v>
      </c>
      <c r="D27" s="614">
        <f>'13 WMD PREPARATION'!C21</f>
        <v>2915</v>
      </c>
    </row>
    <row r="28" spans="1:4" ht="12.6" customHeight="1">
      <c r="A28" s="137">
        <v>14</v>
      </c>
      <c r="B28" s="138" t="s">
        <v>141</v>
      </c>
      <c r="C28" s="305">
        <f>'14 BLDG GROUND MAINT'!B21</f>
        <v>10610</v>
      </c>
      <c r="D28" s="614">
        <f>'14 BLDG GROUND MAINT'!C21</f>
        <v>21057</v>
      </c>
    </row>
    <row r="29" spans="1:4" ht="12.6" customHeight="1">
      <c r="A29" s="137">
        <v>15</v>
      </c>
      <c r="B29" s="140" t="s">
        <v>10</v>
      </c>
      <c r="C29" s="305">
        <f>'15 EMS SUPPLIES'!B23</f>
        <v>3450</v>
      </c>
      <c r="D29" s="614">
        <f>'15 EMS SUPPLIES'!C23</f>
        <v>4990</v>
      </c>
    </row>
    <row r="30" spans="1:4" ht="12.6" customHeight="1">
      <c r="A30" s="137">
        <v>16</v>
      </c>
      <c r="B30" s="138" t="s">
        <v>126</v>
      </c>
      <c r="C30" s="305">
        <f>'16 OFFICE SUPPLIES'!B21</f>
        <v>9295</v>
      </c>
      <c r="D30" s="614">
        <f>'16 OFFICE SUPPLIES'!C21</f>
        <v>11165</v>
      </c>
    </row>
    <row r="31" spans="1:4" ht="12.6" customHeight="1">
      <c r="A31" s="137">
        <v>17</v>
      </c>
      <c r="B31" s="138" t="s">
        <v>152</v>
      </c>
      <c r="C31" s="305">
        <f>'17 REHAB SUPPLIES'!B13</f>
        <v>1400</v>
      </c>
      <c r="D31" s="614">
        <f>'17 REHAB SUPPLIES'!C13</f>
        <v>1400</v>
      </c>
    </row>
    <row r="32" spans="1:4" ht="12.6" customHeight="1">
      <c r="A32" s="137">
        <v>18</v>
      </c>
      <c r="B32" s="138" t="s">
        <v>146</v>
      </c>
      <c r="C32" s="305">
        <f>'18 STATION SUPPLIES'!C14</f>
        <v>11130</v>
      </c>
      <c r="D32" s="614">
        <f>'18 STATION SUPPLIES'!D14</f>
        <v>10000</v>
      </c>
    </row>
    <row r="33" spans="1:4" ht="12.6" customHeight="1">
      <c r="A33" s="137">
        <v>19</v>
      </c>
      <c r="B33" s="138" t="s">
        <v>188</v>
      </c>
      <c r="C33" s="305">
        <f>'19 EMERGENCY FUND'!B12</f>
        <v>5000</v>
      </c>
      <c r="D33" s="614">
        <f>'19 EMERGENCY FUND'!C12</f>
        <v>0</v>
      </c>
    </row>
    <row r="34" spans="1:4" ht="12.6" customHeight="1">
      <c r="A34" s="137">
        <v>20</v>
      </c>
      <c r="B34" s="138" t="s">
        <v>13</v>
      </c>
      <c r="C34" s="306">
        <f>'20 BANK FEES'!B17</f>
        <v>250</v>
      </c>
      <c r="D34" s="614">
        <f>'20 BANK FEES'!C17</f>
        <v>425</v>
      </c>
    </row>
    <row r="35" spans="1:4" ht="12.6" customHeight="1">
      <c r="A35" s="137">
        <v>21</v>
      </c>
      <c r="B35" s="138" t="s">
        <v>144</v>
      </c>
      <c r="C35" s="305">
        <f>'21 DUES AND SUBSCRIPTIONS'!B18</f>
        <v>1733</v>
      </c>
      <c r="D35" s="614">
        <f>'21 DUES AND SUBSCRIPTIONS'!C18</f>
        <v>1400</v>
      </c>
    </row>
    <row r="36" spans="1:4" ht="12.6" customHeight="1">
      <c r="A36" s="137">
        <v>22</v>
      </c>
      <c r="B36" s="138" t="s">
        <v>15</v>
      </c>
      <c r="C36" s="305">
        <f>'22 INFORMATION TECHNOLOGY'!B43</f>
        <v>15080</v>
      </c>
      <c r="D36" s="614">
        <f>'22 INFORMATION TECHNOLOGY'!C43</f>
        <v>18405</v>
      </c>
    </row>
    <row r="37" spans="1:4" ht="12.6" customHeight="1">
      <c r="A37" s="137">
        <v>23</v>
      </c>
      <c r="B37" s="138" t="s">
        <v>8</v>
      </c>
      <c r="C37" s="304">
        <f>'23 INSURANCE'!B11</f>
        <v>25500</v>
      </c>
      <c r="D37" s="612">
        <f>'23 INSURANCE'!C11</f>
        <v>33525</v>
      </c>
    </row>
    <row r="38" spans="1:4" ht="12.6" customHeight="1">
      <c r="A38" s="137">
        <v>24</v>
      </c>
      <c r="B38" s="138" t="s">
        <v>11</v>
      </c>
      <c r="C38" s="304">
        <f>'24 POSTAGE'!B13</f>
        <v>750</v>
      </c>
      <c r="D38" s="612">
        <f>'24 POSTAGE'!C13</f>
        <v>1625</v>
      </c>
    </row>
    <row r="39" spans="1:4" ht="12.6" customHeight="1">
      <c r="A39" s="137">
        <v>25</v>
      </c>
      <c r="B39" s="138" t="s">
        <v>289</v>
      </c>
      <c r="C39" s="306">
        <f>'25 PROFESSIONAL SVCS'!B18</f>
        <v>13500</v>
      </c>
      <c r="D39" s="614">
        <f>'25 PROFESSIONAL SVCS'!C18</f>
        <v>16700</v>
      </c>
    </row>
    <row r="40" spans="1:4" ht="12.6" customHeight="1">
      <c r="A40" s="137">
        <v>26</v>
      </c>
      <c r="B40" s="140" t="s">
        <v>225</v>
      </c>
      <c r="C40" s="305">
        <f>'26 CODE ENFORCEMENT'!B24</f>
        <v>4400</v>
      </c>
      <c r="D40" s="614">
        <f>'26 CODE ENFORCEMENT'!C24</f>
        <v>10100</v>
      </c>
    </row>
    <row r="41" spans="1:4" ht="12.6" customHeight="1">
      <c r="A41" s="137">
        <v>27</v>
      </c>
      <c r="B41" s="138" t="s">
        <v>290</v>
      </c>
      <c r="C41" s="306">
        <f>'27 PUBLIC NOTICES'!B14</f>
        <v>5300</v>
      </c>
      <c r="D41" s="614">
        <f>'27 PUBLIC NOTICES'!C14</f>
        <v>5700</v>
      </c>
    </row>
    <row r="42" spans="1:4" ht="12.6" customHeight="1">
      <c r="A42" s="137">
        <v>28</v>
      </c>
      <c r="B42" s="138" t="s">
        <v>143</v>
      </c>
      <c r="C42" s="305">
        <f>'28 SEMINARS'!B21</f>
        <v>10189</v>
      </c>
      <c r="D42" s="614">
        <f>'28 SEMINARS'!C21</f>
        <v>10450</v>
      </c>
    </row>
    <row r="43" spans="1:4" ht="12.6" customHeight="1">
      <c r="A43" s="137">
        <v>29</v>
      </c>
      <c r="B43" s="138" t="s">
        <v>6</v>
      </c>
      <c r="C43" s="304">
        <f>'29 TELEPHONE'!B13</f>
        <v>15300</v>
      </c>
      <c r="D43" s="612">
        <f>'29 TELEPHONE'!C13</f>
        <v>17228</v>
      </c>
    </row>
    <row r="44" spans="1:4" ht="12.6" customHeight="1">
      <c r="A44" s="137">
        <v>30</v>
      </c>
      <c r="B44" s="138" t="s">
        <v>7</v>
      </c>
      <c r="C44" s="304">
        <f>'30 UTILITIES'!B20</f>
        <v>20100</v>
      </c>
      <c r="D44" s="612">
        <f>'30 UTILITIES'!C20</f>
        <v>36546</v>
      </c>
    </row>
    <row r="45" spans="1:4" ht="12.6" customHeight="1">
      <c r="A45" s="137">
        <v>31</v>
      </c>
      <c r="B45" s="138" t="s">
        <v>142</v>
      </c>
      <c r="C45" s="305">
        <v>228972</v>
      </c>
      <c r="D45" s="614">
        <f>'31 BENEFITS'!C27</f>
        <v>288000</v>
      </c>
    </row>
    <row r="46" spans="1:4" ht="12.6" customHeight="1">
      <c r="A46" s="137">
        <v>32</v>
      </c>
      <c r="B46" s="138" t="s">
        <v>12</v>
      </c>
      <c r="C46" s="304">
        <v>898977</v>
      </c>
      <c r="D46" s="802">
        <f>'32 PAYROLL'!K39</f>
        <v>1127485.9999999998</v>
      </c>
    </row>
    <row r="47" spans="1:4" ht="12.6" customHeight="1">
      <c r="A47" s="137">
        <v>33</v>
      </c>
      <c r="B47" s="138" t="s">
        <v>232</v>
      </c>
      <c r="C47" s="305">
        <f>'33 VOLUNTEER RECOGNITION'!B15</f>
        <v>2850</v>
      </c>
      <c r="D47" s="614">
        <f>'33 VOLUNTEER RECOGNITION'!C15</f>
        <v>3000</v>
      </c>
    </row>
    <row r="48" spans="1:4" ht="12.6" customHeight="1">
      <c r="A48" s="137">
        <v>645</v>
      </c>
      <c r="B48" s="138" t="s">
        <v>910</v>
      </c>
      <c r="C48" s="305">
        <v>0</v>
      </c>
      <c r="D48" s="614">
        <f>'645 RECRUITMENT'!C18</f>
        <v>8550</v>
      </c>
    </row>
    <row r="49" spans="1:4" ht="12.6" customHeight="1">
      <c r="A49" s="137">
        <v>34</v>
      </c>
      <c r="B49" s="138" t="s">
        <v>33</v>
      </c>
      <c r="C49" s="305">
        <f>'34 BOND DEBT SVC'!B18</f>
        <v>311638</v>
      </c>
      <c r="D49" s="614">
        <f>'34 BOND DEBT SVC'!C18</f>
        <v>369763</v>
      </c>
    </row>
    <row r="50" spans="1:4" ht="12.6" customHeight="1">
      <c r="A50" s="137">
        <v>35</v>
      </c>
      <c r="B50" s="140" t="s">
        <v>145</v>
      </c>
      <c r="C50" s="306">
        <f>'35 SALES TAX COLLECT'!B11</f>
        <v>500</v>
      </c>
      <c r="D50" s="45">
        <f>'35 SALES TAX COLLECT'!C11</f>
        <v>2000</v>
      </c>
    </row>
    <row r="51" spans="1:4" ht="12.6" customHeight="1">
      <c r="A51" s="137">
        <v>36</v>
      </c>
      <c r="B51" s="140" t="s">
        <v>18</v>
      </c>
      <c r="C51" s="306">
        <f>'36 SUNSET VALLEY'!B11</f>
        <v>15412</v>
      </c>
      <c r="D51" s="45">
        <f>'36 SUNSET VALLEY'!C11</f>
        <v>15651</v>
      </c>
    </row>
    <row r="52" spans="1:4" ht="12.6" customHeight="1">
      <c r="A52" s="137">
        <v>37</v>
      </c>
      <c r="B52" s="138" t="s">
        <v>291</v>
      </c>
      <c r="C52" s="307">
        <f>'37 TAX PROPERTY FEES'!B11</f>
        <v>11380</v>
      </c>
      <c r="D52" s="615">
        <f>'37 TAX PROPERTY FEES'!C11</f>
        <v>11730</v>
      </c>
    </row>
    <row r="53" spans="1:4" ht="12.6" customHeight="1">
      <c r="A53" s="137">
        <v>38</v>
      </c>
      <c r="B53" s="138" t="s">
        <v>17</v>
      </c>
      <c r="C53" s="306">
        <f>'38 TCESD BOND INS'!B12</f>
        <v>500</v>
      </c>
      <c r="D53" s="614">
        <f>'38 TCESD BOND INS'!C12</f>
        <v>450</v>
      </c>
    </row>
    <row r="54" spans="1:4" ht="12.6" customHeight="1">
      <c r="A54" s="137">
        <v>39</v>
      </c>
      <c r="B54" s="138" t="s">
        <v>292</v>
      </c>
      <c r="C54" s="305">
        <f>'39 TCESD COMPENSATION'!B12</f>
        <v>3400</v>
      </c>
      <c r="D54" s="614">
        <f>'39 TCESD COMPENSATION'!C12</f>
        <v>2800</v>
      </c>
    </row>
    <row r="55" spans="1:4" ht="12.6" customHeight="1">
      <c r="A55" s="137">
        <v>40</v>
      </c>
      <c r="B55" s="138" t="s">
        <v>373</v>
      </c>
      <c r="C55" s="305">
        <f>'40 PUBLIC EDUCATION'!B19</f>
        <v>1200</v>
      </c>
      <c r="D55" s="614">
        <f>'40 PUBLIC EDUCATION'!C19</f>
        <v>4050</v>
      </c>
    </row>
    <row r="56" spans="1:4" ht="12.6" customHeight="1">
      <c r="A56" s="402">
        <v>56</v>
      </c>
      <c r="B56" s="403" t="s">
        <v>807</v>
      </c>
      <c r="C56" s="404"/>
      <c r="D56" s="614">
        <f>'56 CIRCLE DRIVE'!C19</f>
        <v>300000</v>
      </c>
    </row>
    <row r="57" spans="1:4" ht="12.6" customHeight="1">
      <c r="A57" s="402">
        <v>57</v>
      </c>
      <c r="B57" s="403" t="s">
        <v>787</v>
      </c>
      <c r="C57" s="404"/>
      <c r="D57" s="614">
        <f>'57 CONTINGENCY'!C19</f>
        <v>35500</v>
      </c>
    </row>
    <row r="58" spans="1:4" ht="12.6" customHeight="1">
      <c r="A58" s="402">
        <v>60</v>
      </c>
      <c r="B58" s="403" t="s">
        <v>383</v>
      </c>
      <c r="C58" s="404">
        <v>63600</v>
      </c>
      <c r="D58" s="616">
        <f>'60 FIRE ACADEMY'!C19</f>
        <v>42740</v>
      </c>
    </row>
    <row r="59" spans="1:4" ht="21.75" customHeight="1">
      <c r="A59" s="405"/>
      <c r="B59" s="406" t="s">
        <v>19</v>
      </c>
      <c r="C59" s="602">
        <f>SUM(C14:C58)</f>
        <v>2418210</v>
      </c>
      <c r="D59" s="617">
        <f>SUM(D14:D58)</f>
        <v>3915214</v>
      </c>
    </row>
    <row r="62" spans="1:4" ht="13.5" customHeight="1">
      <c r="A62" s="31"/>
      <c r="B62" s="53"/>
      <c r="C62" s="53"/>
      <c r="D62" s="53"/>
    </row>
  </sheetData>
  <mergeCells count="1">
    <mergeCell ref="A1:D1"/>
  </mergeCells>
  <phoneticPr fontId="50" type="noConversion"/>
  <printOptions horizontalCentered="1"/>
  <pageMargins left="0.75" right="0.75" top="0.25" bottom="0.5" header="0" footer="0.25"/>
  <pageSetup orientation="portrait" r:id="rId1"/>
  <headerFooter alignWithMargins="0">
    <oddFooter xml:space="preserve">&amp;R
Printed July 26, 2006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4.7109375" customWidth="1"/>
    <col min="2" max="2" width="38.140625" customWidth="1"/>
    <col min="3" max="3" width="17" customWidth="1"/>
    <col min="4" max="4" width="18.85546875" customWidth="1"/>
  </cols>
  <sheetData>
    <row r="1" spans="1:4">
      <c r="A1" s="393" t="s">
        <v>349</v>
      </c>
      <c r="B1" s="394" t="s">
        <v>274</v>
      </c>
      <c r="C1" s="394" t="s">
        <v>275</v>
      </c>
      <c r="D1" s="394" t="s">
        <v>352</v>
      </c>
    </row>
    <row r="2" spans="1:4" ht="15" customHeight="1">
      <c r="A2" s="332"/>
      <c r="B2" s="395" t="s">
        <v>0</v>
      </c>
      <c r="C2" s="396">
        <v>2005</v>
      </c>
      <c r="D2" s="604">
        <v>2006</v>
      </c>
    </row>
    <row r="3" spans="1:4" ht="12.95" customHeight="1">
      <c r="A3" s="142"/>
      <c r="B3" s="143" t="s">
        <v>176</v>
      </c>
      <c r="C3" s="308">
        <v>1328699</v>
      </c>
      <c r="D3" s="605">
        <v>1367208</v>
      </c>
    </row>
    <row r="4" spans="1:4" ht="12.95" customHeight="1">
      <c r="A4" s="89"/>
      <c r="B4" s="94" t="s">
        <v>353</v>
      </c>
      <c r="C4" s="45">
        <v>200000</v>
      </c>
      <c r="D4" s="45">
        <v>1010048</v>
      </c>
    </row>
    <row r="5" spans="1:4" ht="12.95" customHeight="1">
      <c r="A5" s="144"/>
      <c r="B5" s="94" t="s">
        <v>1</v>
      </c>
      <c r="C5" s="306">
        <v>30000</v>
      </c>
      <c r="D5" s="45">
        <v>38625</v>
      </c>
    </row>
    <row r="6" spans="1:4" ht="12.95" customHeight="1">
      <c r="A6" s="144"/>
      <c r="B6" s="94" t="s">
        <v>369</v>
      </c>
      <c r="C6" s="306">
        <v>95000</v>
      </c>
      <c r="D6" s="45">
        <v>0</v>
      </c>
    </row>
    <row r="7" spans="1:4" ht="12.95" customHeight="1">
      <c r="A7" s="260"/>
      <c r="B7" s="603" t="s">
        <v>416</v>
      </c>
      <c r="C7" s="305">
        <v>2700</v>
      </c>
      <c r="D7" s="45"/>
    </row>
    <row r="8" spans="1:4" ht="12.95" customHeight="1">
      <c r="A8" s="260"/>
      <c r="B8" s="603" t="s">
        <v>378</v>
      </c>
      <c r="C8" s="305">
        <v>42000</v>
      </c>
      <c r="D8" s="45"/>
    </row>
    <row r="9" spans="1:4" ht="12.95" customHeight="1">
      <c r="A9" s="260"/>
      <c r="B9" s="603" t="s">
        <v>516</v>
      </c>
      <c r="C9" s="305"/>
      <c r="D9" s="45">
        <v>100000</v>
      </c>
    </row>
    <row r="10" spans="1:4" ht="12.95" customHeight="1">
      <c r="A10" s="260"/>
      <c r="B10" s="603" t="s">
        <v>560</v>
      </c>
      <c r="C10" s="305"/>
      <c r="D10" s="606">
        <v>718943</v>
      </c>
    </row>
    <row r="11" spans="1:4" ht="12.95" customHeight="1">
      <c r="A11" s="260"/>
      <c r="B11" s="603" t="s">
        <v>415</v>
      </c>
      <c r="C11" s="305">
        <v>63600</v>
      </c>
      <c r="D11" s="45">
        <v>55000</v>
      </c>
    </row>
    <row r="12" spans="1:4" ht="12.95" customHeight="1">
      <c r="A12" s="145"/>
      <c r="B12" s="146" t="s">
        <v>368</v>
      </c>
      <c r="C12" s="147">
        <v>0</v>
      </c>
      <c r="D12" s="147">
        <v>8645</v>
      </c>
    </row>
    <row r="13" spans="1:4" ht="13.5" customHeight="1">
      <c r="A13" s="77"/>
      <c r="B13" s="400" t="s">
        <v>2</v>
      </c>
      <c r="C13" s="401">
        <f>SUM(C3:C12)</f>
        <v>1761999</v>
      </c>
      <c r="D13" s="607">
        <f>SUM(D3:D12)</f>
        <v>3298469</v>
      </c>
    </row>
    <row r="14" spans="1:4" ht="18" customHeight="1">
      <c r="A14" s="397" t="s">
        <v>158</v>
      </c>
      <c r="B14" s="398" t="s">
        <v>3</v>
      </c>
      <c r="C14" s="399" t="s">
        <v>355</v>
      </c>
      <c r="D14" s="608" t="s">
        <v>365</v>
      </c>
    </row>
    <row r="15" spans="1:4" ht="12.6" customHeight="1">
      <c r="A15" s="139">
        <v>1</v>
      </c>
      <c r="B15" s="140" t="s">
        <v>490</v>
      </c>
      <c r="C15" s="302">
        <f>'1 APPARATUS PMTS.'!C17</f>
        <v>342744</v>
      </c>
      <c r="D15" s="609">
        <v>473200</v>
      </c>
    </row>
    <row r="16" spans="1:4" ht="12.6" customHeight="1">
      <c r="A16" s="139"/>
      <c r="B16" s="140" t="s">
        <v>491</v>
      </c>
      <c r="C16" s="302"/>
      <c r="D16" s="610">
        <v>718943</v>
      </c>
    </row>
    <row r="17" spans="1:4" ht="12.6" customHeight="1">
      <c r="A17" s="137">
        <v>2</v>
      </c>
      <c r="B17" s="138" t="s">
        <v>5</v>
      </c>
      <c r="C17" s="303">
        <f>'2 ALPHA PAGERS'!B9</f>
        <v>6500</v>
      </c>
      <c r="D17" s="611">
        <v>5000</v>
      </c>
    </row>
    <row r="18" spans="1:4" ht="12.6" customHeight="1">
      <c r="A18" s="137">
        <v>3</v>
      </c>
      <c r="B18" s="138" t="s">
        <v>370</v>
      </c>
      <c r="C18" s="304">
        <f>'3 DISPATCH'!B17</f>
        <v>25100</v>
      </c>
      <c r="D18" s="612">
        <v>41078</v>
      </c>
    </row>
    <row r="19" spans="1:4" ht="12.6" customHeight="1">
      <c r="A19" s="137">
        <v>4</v>
      </c>
      <c r="B19" s="138" t="s">
        <v>148</v>
      </c>
      <c r="C19" s="304">
        <f>'4 CERTIFICATIONS'!B16</f>
        <v>1700</v>
      </c>
      <c r="D19" s="612">
        <v>2500</v>
      </c>
    </row>
    <row r="20" spans="1:4" ht="12.6" customHeight="1">
      <c r="A20" s="139">
        <v>5</v>
      </c>
      <c r="B20" s="140" t="s">
        <v>4</v>
      </c>
      <c r="C20" s="302">
        <f>'5 FUEL'!B15</f>
        <v>12000</v>
      </c>
      <c r="D20" s="613">
        <v>17000</v>
      </c>
    </row>
    <row r="21" spans="1:4" ht="12.6" customHeight="1">
      <c r="A21" s="137">
        <v>6</v>
      </c>
      <c r="B21" s="141" t="s">
        <v>189</v>
      </c>
      <c r="C21" s="304">
        <f>'6 SCBA'!B19</f>
        <v>101330</v>
      </c>
      <c r="D21" s="612">
        <v>4240</v>
      </c>
    </row>
    <row r="22" spans="1:4" ht="12.6" customHeight="1">
      <c r="A22" s="137">
        <v>7</v>
      </c>
      <c r="B22" s="141" t="s">
        <v>162</v>
      </c>
      <c r="C22" s="305">
        <f>'7 VEH SCH MTN'!B17</f>
        <v>25150</v>
      </c>
      <c r="D22" s="614">
        <v>22850</v>
      </c>
    </row>
    <row r="23" spans="1:4" ht="12.6" customHeight="1">
      <c r="A23" s="137">
        <v>8</v>
      </c>
      <c r="B23" s="138" t="s">
        <v>163</v>
      </c>
      <c r="C23" s="305">
        <f>'8 VEHICLE REPAIRS'!B16</f>
        <v>12000</v>
      </c>
      <c r="D23" s="614">
        <v>16600</v>
      </c>
    </row>
    <row r="24" spans="1:4" ht="12.6" customHeight="1">
      <c r="A24" s="137">
        <v>9</v>
      </c>
      <c r="B24" s="138" t="s">
        <v>371</v>
      </c>
      <c r="C24" s="305">
        <f>'9 VEHICLE SUPPLIES'!B25</f>
        <v>137380</v>
      </c>
      <c r="D24" s="614">
        <v>48887</v>
      </c>
    </row>
    <row r="25" spans="1:4" ht="12.6" customHeight="1">
      <c r="A25" s="137">
        <v>10</v>
      </c>
      <c r="B25" s="140" t="s">
        <v>9</v>
      </c>
      <c r="C25" s="305">
        <f>'10 EMS TRAINING'!B17</f>
        <v>4870</v>
      </c>
      <c r="D25" s="614">
        <v>4535</v>
      </c>
    </row>
    <row r="26" spans="1:4" ht="12.6" customHeight="1">
      <c r="A26" s="137">
        <v>11</v>
      </c>
      <c r="B26" s="140" t="s">
        <v>217</v>
      </c>
      <c r="C26" s="306">
        <f>'11 FIRE &amp; RESCUE TRAINING'!B28</f>
        <v>17100</v>
      </c>
      <c r="D26" s="45">
        <v>12110</v>
      </c>
    </row>
    <row r="27" spans="1:4" ht="12.6" customHeight="1">
      <c r="A27" s="137">
        <v>12</v>
      </c>
      <c r="B27" s="138" t="s">
        <v>139</v>
      </c>
      <c r="C27" s="304">
        <f>'12 UNIFORMS PROTECTIVE GEAR'!B7</f>
        <v>40020</v>
      </c>
      <c r="D27" s="612">
        <v>40020</v>
      </c>
    </row>
    <row r="28" spans="1:4" ht="12.6" customHeight="1">
      <c r="A28" s="137">
        <v>13</v>
      </c>
      <c r="B28" s="138" t="s">
        <v>16</v>
      </c>
      <c r="C28" s="305">
        <f>'13 WMD PREPARATION'!B21</f>
        <v>900</v>
      </c>
      <c r="D28" s="614">
        <v>3415</v>
      </c>
    </row>
    <row r="29" spans="1:4" ht="12.6" customHeight="1">
      <c r="A29" s="137">
        <v>14</v>
      </c>
      <c r="B29" s="138" t="s">
        <v>141</v>
      </c>
      <c r="C29" s="305">
        <f>'14 BLDG GROUND MAINT'!B21</f>
        <v>10610</v>
      </c>
      <c r="D29" s="614">
        <v>21057</v>
      </c>
    </row>
    <row r="30" spans="1:4" ht="12.6" customHeight="1">
      <c r="A30" s="137">
        <v>15</v>
      </c>
      <c r="B30" s="140" t="s">
        <v>10</v>
      </c>
      <c r="C30" s="305">
        <f>'15 EMS SUPPLIES'!B23</f>
        <v>3450</v>
      </c>
      <c r="D30" s="614">
        <v>4990</v>
      </c>
    </row>
    <row r="31" spans="1:4" ht="12.6" customHeight="1">
      <c r="A31" s="137">
        <v>16</v>
      </c>
      <c r="B31" s="138" t="s">
        <v>126</v>
      </c>
      <c r="C31" s="305">
        <f>'16 OFFICE SUPPLIES'!B21</f>
        <v>9295</v>
      </c>
      <c r="D31" s="614">
        <v>11165</v>
      </c>
    </row>
    <row r="32" spans="1:4" ht="12.6" customHeight="1">
      <c r="A32" s="137">
        <v>17</v>
      </c>
      <c r="B32" s="138" t="s">
        <v>152</v>
      </c>
      <c r="C32" s="305">
        <f>'17 REHAB SUPPLIES'!B13</f>
        <v>1400</v>
      </c>
      <c r="D32" s="614">
        <v>1400</v>
      </c>
    </row>
    <row r="33" spans="1:4" ht="12.6" customHeight="1">
      <c r="A33" s="137">
        <v>18</v>
      </c>
      <c r="B33" s="138" t="s">
        <v>146</v>
      </c>
      <c r="C33" s="305">
        <f>'18 STATION SUPPLIES'!C14</f>
        <v>11130</v>
      </c>
      <c r="D33" s="614">
        <v>10000</v>
      </c>
    </row>
    <row r="34" spans="1:4" ht="12.6" customHeight="1">
      <c r="A34" s="137">
        <v>19</v>
      </c>
      <c r="B34" s="138" t="s">
        <v>188</v>
      </c>
      <c r="C34" s="305">
        <f>'19 EMERGENCY FUND'!B12</f>
        <v>5000</v>
      </c>
      <c r="D34" s="614">
        <v>5000</v>
      </c>
    </row>
    <row r="35" spans="1:4" ht="12.6" customHeight="1">
      <c r="A35" s="137">
        <v>20</v>
      </c>
      <c r="B35" s="138" t="s">
        <v>13</v>
      </c>
      <c r="C35" s="306">
        <f>'20 BANK FEES'!B17</f>
        <v>250</v>
      </c>
      <c r="D35" s="614">
        <v>275</v>
      </c>
    </row>
    <row r="36" spans="1:4" ht="12.6" customHeight="1">
      <c r="A36" s="137">
        <v>21</v>
      </c>
      <c r="B36" s="138" t="s">
        <v>144</v>
      </c>
      <c r="C36" s="305">
        <f>'21 DUES AND SUBSCRIPTIONS'!B18</f>
        <v>1733</v>
      </c>
      <c r="D36" s="614">
        <v>1100</v>
      </c>
    </row>
    <row r="37" spans="1:4" ht="12.6" customHeight="1">
      <c r="A37" s="137">
        <v>22</v>
      </c>
      <c r="B37" s="138" t="s">
        <v>15</v>
      </c>
      <c r="C37" s="305">
        <f>'22 INFORMATION TECHNOLOGY'!B43</f>
        <v>15080</v>
      </c>
      <c r="D37" s="614">
        <v>16905</v>
      </c>
    </row>
    <row r="38" spans="1:4" ht="12.6" customHeight="1">
      <c r="A38" s="137">
        <v>23</v>
      </c>
      <c r="B38" s="138" t="s">
        <v>8</v>
      </c>
      <c r="C38" s="304">
        <f>'23 INSURANCE'!B11</f>
        <v>25500</v>
      </c>
      <c r="D38" s="612">
        <v>37025</v>
      </c>
    </row>
    <row r="39" spans="1:4" ht="12.6" customHeight="1">
      <c r="A39" s="137">
        <v>24</v>
      </c>
      <c r="B39" s="138" t="s">
        <v>11</v>
      </c>
      <c r="C39" s="304">
        <f>'24 POSTAGE'!B13</f>
        <v>750</v>
      </c>
      <c r="D39" s="612">
        <v>2525</v>
      </c>
    </row>
    <row r="40" spans="1:4" ht="12.6" customHeight="1">
      <c r="A40" s="137">
        <v>25</v>
      </c>
      <c r="B40" s="138" t="s">
        <v>289</v>
      </c>
      <c r="C40" s="306">
        <f>'25 PROFESSIONAL SVCS'!B18</f>
        <v>13500</v>
      </c>
      <c r="D40" s="614">
        <v>18700</v>
      </c>
    </row>
    <row r="41" spans="1:4" ht="12.6" customHeight="1">
      <c r="A41" s="137">
        <v>26</v>
      </c>
      <c r="B41" s="140" t="s">
        <v>225</v>
      </c>
      <c r="C41" s="305">
        <f>'26 CODE ENFORCEMENT'!B24</f>
        <v>4400</v>
      </c>
      <c r="D41" s="614">
        <v>13100</v>
      </c>
    </row>
    <row r="42" spans="1:4" ht="12.6" customHeight="1">
      <c r="A42" s="137">
        <v>27</v>
      </c>
      <c r="B42" s="138" t="s">
        <v>290</v>
      </c>
      <c r="C42" s="306">
        <f>'27 PUBLIC NOTICES'!B14</f>
        <v>5300</v>
      </c>
      <c r="D42" s="614">
        <v>5700</v>
      </c>
    </row>
    <row r="43" spans="1:4" ht="12.6" customHeight="1">
      <c r="A43" s="137">
        <v>28</v>
      </c>
      <c r="B43" s="138" t="s">
        <v>143</v>
      </c>
      <c r="C43" s="305">
        <f>'28 SEMINARS'!B21</f>
        <v>10189</v>
      </c>
      <c r="D43" s="614">
        <v>7950</v>
      </c>
    </row>
    <row r="44" spans="1:4" ht="12.6" customHeight="1">
      <c r="A44" s="137">
        <v>29</v>
      </c>
      <c r="B44" s="138" t="s">
        <v>6</v>
      </c>
      <c r="C44" s="304">
        <f>'29 TELEPHONE'!B13</f>
        <v>15300</v>
      </c>
      <c r="D44" s="612">
        <v>16628</v>
      </c>
    </row>
    <row r="45" spans="1:4" ht="12.6" customHeight="1">
      <c r="A45" s="137">
        <v>30</v>
      </c>
      <c r="B45" s="138" t="s">
        <v>7</v>
      </c>
      <c r="C45" s="304">
        <f>'30 UTILITIES'!B20</f>
        <v>20100</v>
      </c>
      <c r="D45" s="612">
        <v>36546</v>
      </c>
    </row>
    <row r="46" spans="1:4" ht="12.6" customHeight="1">
      <c r="A46" s="137">
        <v>31</v>
      </c>
      <c r="B46" s="138" t="s">
        <v>142</v>
      </c>
      <c r="C46" s="305">
        <v>228972</v>
      </c>
      <c r="D46" s="614">
        <v>292500</v>
      </c>
    </row>
    <row r="47" spans="1:4" ht="12.6" customHeight="1">
      <c r="A47" s="137">
        <v>32</v>
      </c>
      <c r="B47" s="138" t="s">
        <v>12</v>
      </c>
      <c r="C47" s="304">
        <v>898977</v>
      </c>
      <c r="D47" s="612">
        <v>1081730</v>
      </c>
    </row>
    <row r="48" spans="1:4" ht="12.6" customHeight="1">
      <c r="A48" s="137">
        <v>33</v>
      </c>
      <c r="B48" s="138" t="s">
        <v>232</v>
      </c>
      <c r="C48" s="305">
        <f>'33 VOLUNTEER RECOGNITION'!B15</f>
        <v>2850</v>
      </c>
      <c r="D48" s="614">
        <v>3000</v>
      </c>
    </row>
    <row r="49" spans="1:4" ht="12.6" customHeight="1">
      <c r="A49" s="137">
        <v>34</v>
      </c>
      <c r="B49" s="138" t="s">
        <v>33</v>
      </c>
      <c r="C49" s="305">
        <f>'34 BOND DEBT SVC'!B18</f>
        <v>311638</v>
      </c>
      <c r="D49" s="614">
        <v>369763</v>
      </c>
    </row>
    <row r="50" spans="1:4" ht="12.6" customHeight="1">
      <c r="A50" s="137">
        <v>35</v>
      </c>
      <c r="B50" s="140" t="s">
        <v>145</v>
      </c>
      <c r="C50" s="306">
        <f>'35 SALES TAX COLLECT'!B11</f>
        <v>500</v>
      </c>
      <c r="D50" s="45">
        <v>500</v>
      </c>
    </row>
    <row r="51" spans="1:4" ht="12.6" customHeight="1">
      <c r="A51" s="137">
        <v>36</v>
      </c>
      <c r="B51" s="140" t="s">
        <v>18</v>
      </c>
      <c r="C51" s="306">
        <f>'36 SUNSET VALLEY'!B11</f>
        <v>15412</v>
      </c>
      <c r="D51" s="45">
        <v>14000</v>
      </c>
    </row>
    <row r="52" spans="1:4" ht="12.6" customHeight="1">
      <c r="A52" s="137">
        <v>37</v>
      </c>
      <c r="B52" s="138" t="s">
        <v>291</v>
      </c>
      <c r="C52" s="307">
        <f>'37 TAX PROPERTY FEES'!B11</f>
        <v>11380</v>
      </c>
      <c r="D52" s="615">
        <v>11372</v>
      </c>
    </row>
    <row r="53" spans="1:4" ht="12.6" customHeight="1">
      <c r="A53" s="137">
        <v>38</v>
      </c>
      <c r="B53" s="138" t="s">
        <v>17</v>
      </c>
      <c r="C53" s="306">
        <f>'38 TCESD BOND INS'!B12</f>
        <v>500</v>
      </c>
      <c r="D53" s="614">
        <v>500</v>
      </c>
    </row>
    <row r="54" spans="1:4" ht="12.6" customHeight="1">
      <c r="A54" s="137">
        <v>39</v>
      </c>
      <c r="B54" s="138" t="s">
        <v>292</v>
      </c>
      <c r="C54" s="305">
        <f>'39 TCESD COMPENSATION'!B12</f>
        <v>3400</v>
      </c>
      <c r="D54" s="614">
        <v>2800</v>
      </c>
    </row>
    <row r="55" spans="1:4" ht="12.6" customHeight="1">
      <c r="A55" s="137">
        <v>40</v>
      </c>
      <c r="B55" s="138" t="s">
        <v>373</v>
      </c>
      <c r="C55" s="305">
        <f>'40 PUBLIC EDUCATION'!B19</f>
        <v>1200</v>
      </c>
      <c r="D55" s="614">
        <v>2050</v>
      </c>
    </row>
    <row r="56" spans="1:4" ht="12.6" customHeight="1">
      <c r="A56" s="402">
        <v>60</v>
      </c>
      <c r="B56" s="403" t="s">
        <v>383</v>
      </c>
      <c r="C56" s="404">
        <v>63600</v>
      </c>
      <c r="D56" s="616">
        <v>55000</v>
      </c>
    </row>
    <row r="57" spans="1:4" ht="25.5" customHeight="1">
      <c r="A57" s="405"/>
      <c r="B57" s="406" t="s">
        <v>19</v>
      </c>
      <c r="C57" s="602">
        <f>SUM(C15:C56)</f>
        <v>2418210</v>
      </c>
      <c r="D57" s="617">
        <f>SUM(D15:D56)</f>
        <v>3453659</v>
      </c>
    </row>
    <row r="60" spans="1:4" ht="13.5" customHeight="1">
      <c r="A60" s="31"/>
      <c r="B60" s="53"/>
      <c r="C60" s="53"/>
      <c r="D60" s="53"/>
    </row>
  </sheetData>
  <phoneticPr fontId="0" type="noConversion"/>
  <printOptions horizontalCentered="1"/>
  <pageMargins left="0.5" right="0.25" top="0.5" bottom="0.5" header="0.25" footer="0.25"/>
  <pageSetup orientation="portrait" r:id="rId1"/>
  <headerFooter alignWithMargins="0">
    <oddHeader xml:space="preserve">&amp;C&amp;"Arial,Bold"&amp;14 2006 APPROVED BUDGET
</oddHeader>
    <oddFooter>&amp;L&amp;F, &amp;A&amp;Cdate of printing: &amp;D&amp;RApproved September 15 2005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/>
  </sheetViews>
  <sheetFormatPr defaultRowHeight="18.75" customHeight="1"/>
  <cols>
    <col min="1" max="1" width="37" style="3" customWidth="1"/>
    <col min="2" max="2" width="13.140625" style="4" customWidth="1"/>
    <col min="3" max="3" width="14.28515625" style="5" customWidth="1"/>
    <col min="4" max="4" width="13.7109375" style="4" customWidth="1"/>
    <col min="5" max="5" width="11.42578125" style="4" customWidth="1"/>
    <col min="8" max="16384" width="9.140625" style="1"/>
  </cols>
  <sheetData>
    <row r="1" spans="1:5" s="2" customFormat="1" ht="18.75" customHeight="1">
      <c r="A1" s="106" t="s">
        <v>287</v>
      </c>
      <c r="B1" s="125"/>
      <c r="C1" s="119"/>
      <c r="D1" s="445"/>
      <c r="E1" s="261"/>
    </row>
    <row r="2" spans="1:5" ht="18.75" customHeight="1">
      <c r="A2" s="201"/>
      <c r="B2" s="202"/>
      <c r="C2" s="183"/>
      <c r="D2" s="446"/>
      <c r="E2" s="268"/>
    </row>
    <row r="3" spans="1:5" s="2" customFormat="1" ht="18.75" customHeight="1">
      <c r="A3" s="243" t="s">
        <v>21</v>
      </c>
      <c r="B3" s="244">
        <v>2005</v>
      </c>
      <c r="C3" s="245">
        <v>2005</v>
      </c>
      <c r="D3" s="447">
        <v>2006</v>
      </c>
      <c r="E3" s="245">
        <v>2006</v>
      </c>
    </row>
    <row r="4" spans="1:5" s="2" customFormat="1" ht="18.75" customHeight="1">
      <c r="A4" s="246"/>
      <c r="B4" s="247"/>
      <c r="C4" s="245"/>
      <c r="D4" s="448"/>
      <c r="E4" s="269"/>
    </row>
    <row r="5" spans="1:5" s="2" customFormat="1" ht="18.75" customHeight="1">
      <c r="A5" s="243"/>
      <c r="B5" s="254" t="s">
        <v>344</v>
      </c>
      <c r="C5" s="248" t="s">
        <v>345</v>
      </c>
      <c r="D5" s="449" t="s">
        <v>344</v>
      </c>
      <c r="E5" s="248" t="s">
        <v>345</v>
      </c>
    </row>
    <row r="6" spans="1:5" s="2" customFormat="1" ht="18.75" customHeight="1">
      <c r="A6" s="249" t="s">
        <v>27</v>
      </c>
      <c r="B6" s="202">
        <v>61696.33</v>
      </c>
      <c r="C6" s="451">
        <v>3387.14</v>
      </c>
      <c r="D6" s="446"/>
      <c r="E6" s="268"/>
    </row>
    <row r="7" spans="1:5" ht="18.75" customHeight="1">
      <c r="A7" s="249" t="s">
        <v>28</v>
      </c>
      <c r="B7" s="202">
        <v>16461.52</v>
      </c>
      <c r="C7" s="451">
        <v>3127.77</v>
      </c>
      <c r="D7" s="446"/>
      <c r="E7" s="268"/>
    </row>
    <row r="8" spans="1:5" ht="18.75" customHeight="1">
      <c r="A8" s="249" t="s">
        <v>169</v>
      </c>
      <c r="B8" s="202">
        <v>19367.16</v>
      </c>
      <c r="C8" s="451">
        <v>3703.89</v>
      </c>
      <c r="D8" s="446"/>
      <c r="E8" s="268"/>
    </row>
    <row r="9" spans="1:5" ht="18.75" customHeight="1">
      <c r="A9" s="249" t="s">
        <v>250</v>
      </c>
      <c r="B9" s="202"/>
      <c r="C9" s="451">
        <v>0.19</v>
      </c>
      <c r="D9" s="446"/>
      <c r="E9" s="268"/>
    </row>
    <row r="10" spans="1:5" ht="18.75" customHeight="1">
      <c r="A10" s="177" t="s">
        <v>359</v>
      </c>
      <c r="B10" s="202"/>
      <c r="C10" s="268">
        <v>120000</v>
      </c>
      <c r="D10" s="446"/>
      <c r="E10" s="268"/>
    </row>
    <row r="11" spans="1:5" ht="18.75" customHeight="1">
      <c r="A11" s="177" t="s">
        <v>360</v>
      </c>
      <c r="B11" s="202"/>
      <c r="C11" s="268">
        <v>115000</v>
      </c>
      <c r="D11" s="446"/>
      <c r="E11" s="268"/>
    </row>
    <row r="12" spans="1:5" ht="18.75" customHeight="1">
      <c r="A12" s="177" t="s">
        <v>797</v>
      </c>
      <c r="B12" s="202"/>
      <c r="C12" s="268"/>
      <c r="D12" s="446">
        <v>2500</v>
      </c>
      <c r="E12" s="268"/>
    </row>
    <row r="13" spans="1:5" ht="18.75" customHeight="1">
      <c r="A13" s="177" t="s">
        <v>701</v>
      </c>
      <c r="B13" s="202"/>
      <c r="C13" s="268"/>
      <c r="D13" s="446">
        <v>473200</v>
      </c>
      <c r="E13" s="268"/>
    </row>
    <row r="14" spans="1:5" ht="18.75" customHeight="1">
      <c r="A14" s="177" t="s">
        <v>700</v>
      </c>
      <c r="B14" s="202"/>
      <c r="C14" s="268"/>
      <c r="D14" s="446">
        <v>718943</v>
      </c>
      <c r="E14" s="268"/>
    </row>
    <row r="15" spans="1:5" ht="18.75" customHeight="1">
      <c r="A15" s="788" t="s">
        <v>896</v>
      </c>
      <c r="B15" s="202"/>
      <c r="C15" s="268"/>
      <c r="D15" s="446">
        <v>3800</v>
      </c>
      <c r="E15" s="268"/>
    </row>
    <row r="16" spans="1:5" ht="18.75" customHeight="1">
      <c r="A16" s="177"/>
      <c r="B16" s="202"/>
      <c r="C16" s="268"/>
      <c r="D16" s="446"/>
      <c r="E16" s="268"/>
    </row>
    <row r="17" spans="1:5" s="2" customFormat="1" ht="18.75" customHeight="1">
      <c r="A17" s="270" t="s">
        <v>19</v>
      </c>
      <c r="B17" s="271"/>
      <c r="C17" s="272">
        <f>SUM(C6:C16)+SUM(B6:B9)</f>
        <v>342744</v>
      </c>
      <c r="D17" s="450">
        <f>SUM(D6:D16)</f>
        <v>1198443</v>
      </c>
      <c r="E17" s="272"/>
    </row>
    <row r="18" spans="1:5" ht="18.75" customHeight="1">
      <c r="A18" s="250"/>
      <c r="B18" s="251"/>
      <c r="C18" s="252"/>
      <c r="D18" s="251"/>
      <c r="E18" s="251"/>
    </row>
    <row r="19" spans="1:5" ht="18.75" customHeight="1">
      <c r="A19" s="253" t="s">
        <v>699</v>
      </c>
      <c r="B19" s="251"/>
      <c r="C19" s="252"/>
      <c r="D19" s="251"/>
      <c r="E19" s="251"/>
    </row>
    <row r="20" spans="1:5" ht="18.75" customHeight="1">
      <c r="A20" s="253"/>
      <c r="B20" s="251"/>
      <c r="C20" s="252"/>
      <c r="D20" s="251"/>
      <c r="E20" s="251"/>
    </row>
    <row r="21" spans="1:5" ht="18.75" customHeight="1">
      <c r="A21" s="424" t="s">
        <v>702</v>
      </c>
      <c r="B21" s="425"/>
      <c r="C21" s="426"/>
      <c r="D21" s="251"/>
      <c r="E21" s="251"/>
    </row>
    <row r="22" spans="1:5" ht="18.75" customHeight="1">
      <c r="A22" s="35"/>
    </row>
    <row r="23" spans="1:5" ht="18.75" customHeight="1">
      <c r="A23" s="35"/>
    </row>
    <row r="24" spans="1:5" ht="18.75" customHeight="1">
      <c r="A24" s="35"/>
    </row>
    <row r="25" spans="1:5" ht="18.75" customHeight="1">
      <c r="A25" s="35"/>
    </row>
    <row r="26" spans="1:5" ht="18.75" customHeight="1">
      <c r="A26" s="35"/>
    </row>
    <row r="27" spans="1:5" ht="18.75" customHeight="1">
      <c r="A27" s="35"/>
    </row>
  </sheetData>
  <phoneticPr fontId="0" type="noConversion"/>
  <printOptions horizontalCentered="1" verticalCentered="1"/>
  <pageMargins left="0.75" right="0.75" top="1" bottom="1" header="0.5" footer="0.5"/>
  <pageSetup scale="99" orientation="portrait" horizontalDpi="4294967292" verticalDpi="300" r:id="rId1"/>
  <headerFooter alignWithMargins="0">
    <oddHeader xml:space="preserve">&amp;R
</oddHeader>
    <oddFooter>&amp;L&amp;F, 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2.5703125" style="3" customWidth="1"/>
    <col min="2" max="2" width="14.140625" style="5" customWidth="1"/>
    <col min="3" max="3" width="15.5703125" style="4" customWidth="1"/>
    <col min="4" max="16384" width="9.140625" style="1"/>
  </cols>
  <sheetData>
    <row r="1" spans="1:3" s="2" customFormat="1" ht="18" customHeight="1">
      <c r="A1" s="106" t="s">
        <v>288</v>
      </c>
      <c r="B1" s="119"/>
      <c r="C1" s="452"/>
    </row>
    <row r="2" spans="1:3" ht="18" customHeight="1">
      <c r="A2" s="51"/>
      <c r="B2" s="43"/>
      <c r="C2" s="453"/>
    </row>
    <row r="3" spans="1:3" s="2" customFormat="1" ht="18" customHeight="1">
      <c r="A3" s="37" t="s">
        <v>21</v>
      </c>
      <c r="B3" s="38">
        <v>2005</v>
      </c>
      <c r="C3" s="454">
        <v>2006</v>
      </c>
    </row>
    <row r="4" spans="1:3" s="9" customFormat="1" ht="18" customHeight="1">
      <c r="A4" s="39"/>
      <c r="B4" s="122"/>
      <c r="C4" s="455"/>
    </row>
    <row r="5" spans="1:3" s="2" customFormat="1" ht="18" customHeight="1">
      <c r="A5" s="37"/>
      <c r="B5" s="38"/>
      <c r="C5" s="456"/>
    </row>
    <row r="6" spans="1:3" ht="18" customHeight="1">
      <c r="A6" s="41" t="s">
        <v>435</v>
      </c>
      <c r="B6" s="43">
        <v>6500</v>
      </c>
      <c r="C6" s="457">
        <v>5000</v>
      </c>
    </row>
    <row r="7" spans="1:3" ht="18" customHeight="1">
      <c r="A7" s="124" t="s">
        <v>897</v>
      </c>
      <c r="B7" s="43"/>
      <c r="C7" s="457">
        <v>-700</v>
      </c>
    </row>
    <row r="8" spans="1:3" ht="18" customHeight="1">
      <c r="A8" s="158"/>
      <c r="B8" s="43"/>
      <c r="C8" s="458"/>
    </row>
    <row r="9" spans="1:3" ht="18" customHeight="1">
      <c r="A9" s="52" t="s">
        <v>19</v>
      </c>
      <c r="B9" s="267">
        <f>SUM(B4:B8)</f>
        <v>6500</v>
      </c>
      <c r="C9" s="459">
        <f>SUM(C4:C8)</f>
        <v>4300</v>
      </c>
    </row>
    <row r="10" spans="1:3" ht="18.75" customHeight="1">
      <c r="C10" s="21"/>
    </row>
  </sheetData>
  <phoneticPr fontId="0" type="noConversion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8.75" customHeight="1"/>
  <cols>
    <col min="1" max="1" width="50.42578125" style="3" customWidth="1"/>
    <col min="2" max="2" width="16.5703125" style="5" customWidth="1"/>
    <col min="3" max="3" width="17" style="4" customWidth="1"/>
    <col min="4" max="16384" width="9.140625" style="1"/>
  </cols>
  <sheetData>
    <row r="1" spans="1:3" s="2" customFormat="1" ht="18.75" customHeight="1">
      <c r="A1" s="106" t="s">
        <v>366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126"/>
      <c r="B4" s="40"/>
      <c r="C4" s="463"/>
    </row>
    <row r="5" spans="1:3" s="9" customFormat="1" ht="18.75" customHeight="1">
      <c r="A5" s="126"/>
      <c r="B5" s="40"/>
      <c r="C5" s="463"/>
    </row>
    <row r="6" spans="1:3" s="2" customFormat="1" ht="18.75" customHeight="1">
      <c r="A6" s="41" t="s">
        <v>733</v>
      </c>
      <c r="B6" s="127">
        <v>3500</v>
      </c>
      <c r="C6" s="461">
        <v>4000</v>
      </c>
    </row>
    <row r="7" spans="1:3" s="2" customFormat="1" ht="18.75" customHeight="1">
      <c r="A7" s="41" t="s">
        <v>278</v>
      </c>
      <c r="B7" s="43">
        <v>1000</v>
      </c>
      <c r="C7" s="461">
        <v>3495</v>
      </c>
    </row>
    <row r="8" spans="1:3" s="2" customFormat="1" ht="18.75" customHeight="1">
      <c r="A8" s="41" t="s">
        <v>762</v>
      </c>
      <c r="B8" s="43"/>
      <c r="C8" s="461">
        <v>2000</v>
      </c>
    </row>
    <row r="9" spans="1:3" s="2" customFormat="1" ht="18.75" customHeight="1">
      <c r="A9" s="41" t="s">
        <v>732</v>
      </c>
      <c r="B9" s="43">
        <v>1200</v>
      </c>
      <c r="C9" s="461">
        <v>1200</v>
      </c>
    </row>
    <row r="10" spans="1:3" s="2" customFormat="1" ht="18.75" customHeight="1">
      <c r="A10" s="41" t="s">
        <v>272</v>
      </c>
      <c r="B10" s="43">
        <v>1000</v>
      </c>
      <c r="C10" s="461"/>
    </row>
    <row r="11" spans="1:3" s="2" customFormat="1" ht="18.75" customHeight="1">
      <c r="A11" s="41" t="s">
        <v>273</v>
      </c>
      <c r="B11" s="43">
        <v>9200</v>
      </c>
      <c r="C11" s="461">
        <v>10000</v>
      </c>
    </row>
    <row r="12" spans="1:3" s="2" customFormat="1" ht="18.75" customHeight="1">
      <c r="A12" s="41" t="s">
        <v>273</v>
      </c>
      <c r="B12" s="43">
        <v>9200</v>
      </c>
      <c r="C12" s="461">
        <v>10000</v>
      </c>
    </row>
    <row r="13" spans="1:3" s="2" customFormat="1" ht="18.75" customHeight="1">
      <c r="A13" s="41" t="s">
        <v>436</v>
      </c>
      <c r="B13" s="127"/>
      <c r="C13" s="461">
        <v>5200</v>
      </c>
    </row>
    <row r="14" spans="1:3" s="2" customFormat="1" ht="18.75" customHeight="1">
      <c r="A14" s="41" t="s">
        <v>496</v>
      </c>
      <c r="B14" s="127"/>
      <c r="C14" s="461"/>
    </row>
    <row r="15" spans="1:3" s="2" customFormat="1" ht="18.75" customHeight="1">
      <c r="A15" s="41" t="s">
        <v>497</v>
      </c>
      <c r="B15" s="50"/>
      <c r="C15" s="461">
        <v>5183</v>
      </c>
    </row>
    <row r="16" spans="1:3" s="2" customFormat="1" ht="18.75" customHeight="1">
      <c r="A16" s="789" t="s">
        <v>898</v>
      </c>
      <c r="B16" s="50"/>
      <c r="C16" s="461">
        <v>18000</v>
      </c>
    </row>
    <row r="17" spans="1:3" s="2" customFormat="1" ht="18.75" customHeight="1">
      <c r="A17" s="52" t="s">
        <v>19</v>
      </c>
      <c r="B17" s="264">
        <f>SUM(B4:B16)</f>
        <v>25100</v>
      </c>
      <c r="C17" s="464">
        <f>SUM(C4:C16)</f>
        <v>59078</v>
      </c>
    </row>
    <row r="18" spans="1:3" s="2" customFormat="1" ht="18.75" customHeight="1">
      <c r="A18" s="3"/>
      <c r="B18" s="5"/>
      <c r="C18" s="4"/>
    </row>
    <row r="19" spans="1:3" s="2" customFormat="1" ht="18.75" customHeight="1">
      <c r="A19" s="20" t="s">
        <v>190</v>
      </c>
      <c r="B19" s="5"/>
      <c r="C19" s="4"/>
    </row>
    <row r="20" spans="1:3" s="2" customFormat="1" ht="18.75" customHeight="1">
      <c r="A20" s="3" t="s">
        <v>709</v>
      </c>
      <c r="B20" s="5"/>
      <c r="C20" s="4"/>
    </row>
    <row r="21" spans="1:3" s="2" customFormat="1" ht="18.75" customHeight="1">
      <c r="A21" s="3"/>
      <c r="B21" s="5"/>
      <c r="C21" s="4"/>
    </row>
    <row r="22" spans="1:3" s="2" customFormat="1" ht="18.75" customHeight="1">
      <c r="A22" s="3"/>
      <c r="B22" s="5"/>
      <c r="C22" s="4"/>
    </row>
    <row r="23" spans="1:3" s="2" customFormat="1" ht="18.75" customHeight="1">
      <c r="A23" s="3"/>
      <c r="B23" s="5"/>
      <c r="C23" s="4"/>
    </row>
    <row r="29" spans="1:3" s="2" customFormat="1" ht="18.75" customHeight="1">
      <c r="A29" s="3"/>
      <c r="B29" s="5"/>
      <c r="C29" s="4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defaultRowHeight="12.75"/>
  <cols>
    <col min="1" max="1" width="40.42578125" customWidth="1"/>
    <col min="2" max="2" width="13" customWidth="1"/>
    <col min="3" max="3" width="13.28515625" customWidth="1"/>
  </cols>
  <sheetData>
    <row r="1" spans="1:4" ht="18" customHeight="1">
      <c r="A1" s="106" t="s">
        <v>161</v>
      </c>
      <c r="B1" s="119"/>
      <c r="C1" s="460"/>
    </row>
    <row r="2" spans="1:4" ht="18" customHeight="1">
      <c r="A2" s="51"/>
      <c r="B2" s="43"/>
      <c r="C2" s="461"/>
    </row>
    <row r="3" spans="1:4" ht="18" customHeight="1">
      <c r="A3" s="37" t="s">
        <v>21</v>
      </c>
      <c r="B3" s="38">
        <v>2005</v>
      </c>
      <c r="C3" s="462">
        <v>2006</v>
      </c>
    </row>
    <row r="4" spans="1:4" ht="18" customHeight="1">
      <c r="A4" s="39"/>
      <c r="B4" s="122"/>
      <c r="C4" s="463"/>
    </row>
    <row r="5" spans="1:4" ht="18" customHeight="1">
      <c r="A5" s="134"/>
      <c r="B5" s="135"/>
      <c r="C5" s="456"/>
    </row>
    <row r="6" spans="1:4" ht="18" customHeight="1">
      <c r="A6" s="166" t="s">
        <v>467</v>
      </c>
      <c r="B6" s="291"/>
      <c r="C6" s="465"/>
      <c r="D6" s="28"/>
    </row>
    <row r="7" spans="1:4" ht="18" customHeight="1">
      <c r="A7" s="166" t="s">
        <v>469</v>
      </c>
      <c r="B7" s="187"/>
      <c r="C7" s="466">
        <v>225</v>
      </c>
    </row>
    <row r="8" spans="1:4" ht="18" customHeight="1">
      <c r="A8" s="166" t="s">
        <v>131</v>
      </c>
      <c r="B8" s="225">
        <v>900</v>
      </c>
      <c r="C8" s="467">
        <v>300</v>
      </c>
      <c r="D8" s="28"/>
    </row>
    <row r="9" spans="1:4" ht="18" customHeight="1">
      <c r="A9" s="166" t="s">
        <v>528</v>
      </c>
      <c r="B9" s="291"/>
      <c r="C9" s="465">
        <v>400</v>
      </c>
      <c r="D9" s="28"/>
    </row>
    <row r="10" spans="1:4" ht="18" customHeight="1">
      <c r="A10" s="166" t="s">
        <v>470</v>
      </c>
      <c r="B10" s="187"/>
      <c r="C10" s="466">
        <v>150</v>
      </c>
    </row>
    <row r="11" spans="1:4" ht="18" customHeight="1">
      <c r="A11" s="166" t="s">
        <v>468</v>
      </c>
      <c r="B11" s="187"/>
      <c r="C11" s="466">
        <v>250</v>
      </c>
    </row>
    <row r="12" spans="1:4" ht="18" customHeight="1">
      <c r="A12" s="166" t="s">
        <v>471</v>
      </c>
      <c r="B12" s="187"/>
      <c r="C12" s="466">
        <v>150</v>
      </c>
    </row>
    <row r="13" spans="1:4" ht="18" customHeight="1">
      <c r="A13" s="166" t="s">
        <v>130</v>
      </c>
      <c r="B13" s="225">
        <v>400</v>
      </c>
      <c r="C13" s="467">
        <v>350</v>
      </c>
    </row>
    <row r="14" spans="1:4" ht="18" customHeight="1">
      <c r="A14" s="166" t="s">
        <v>472</v>
      </c>
      <c r="B14" s="187">
        <v>400</v>
      </c>
      <c r="C14" s="466">
        <v>675</v>
      </c>
    </row>
    <row r="15" spans="1:4" ht="18" customHeight="1">
      <c r="A15" s="790" t="s">
        <v>898</v>
      </c>
      <c r="B15" s="497"/>
      <c r="C15" s="498">
        <v>700</v>
      </c>
    </row>
    <row r="16" spans="1:4" ht="18" customHeight="1">
      <c r="A16" s="65" t="s">
        <v>149</v>
      </c>
      <c r="B16" s="263">
        <f>SUM(B4:B14)</f>
        <v>1700</v>
      </c>
      <c r="C16" s="468">
        <f>SUM(C4:C15)</f>
        <v>3200</v>
      </c>
    </row>
    <row r="17" spans="1:1" ht="18" customHeight="1"/>
    <row r="18" spans="1:1" ht="18" customHeight="1"/>
    <row r="19" spans="1:1" ht="18" customHeight="1">
      <c r="A19" t="s">
        <v>473</v>
      </c>
    </row>
    <row r="20" spans="1:1" ht="18" customHeight="1">
      <c r="A20" t="s">
        <v>474</v>
      </c>
    </row>
    <row r="21" spans="1:1" ht="18" customHeight="1">
      <c r="A21" t="s">
        <v>475</v>
      </c>
    </row>
    <row r="22" spans="1:1" ht="18" customHeight="1">
      <c r="A22" t="s">
        <v>529</v>
      </c>
    </row>
  </sheetData>
  <phoneticPr fontId="0" type="noConversion"/>
  <printOptions horizontalCentered="1"/>
  <pageMargins left="1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2.75"/>
  <cols>
    <col min="1" max="1" width="46.140625" customWidth="1"/>
    <col min="2" max="2" width="14.28515625" customWidth="1"/>
    <col min="3" max="3" width="14.85546875" customWidth="1"/>
  </cols>
  <sheetData>
    <row r="1" spans="1:3" ht="15.75">
      <c r="A1" s="106" t="s">
        <v>293</v>
      </c>
      <c r="B1" s="119"/>
      <c r="C1" s="460"/>
    </row>
    <row r="2" spans="1:3" ht="15">
      <c r="A2" s="51"/>
      <c r="B2" s="43"/>
      <c r="C2" s="469"/>
    </row>
    <row r="3" spans="1:3" ht="15.75">
      <c r="A3" s="37" t="s">
        <v>21</v>
      </c>
      <c r="B3" s="38">
        <v>2005</v>
      </c>
      <c r="C3" s="462">
        <v>2006</v>
      </c>
    </row>
    <row r="4" spans="1:3" ht="15.75">
      <c r="A4" s="39"/>
      <c r="B4" s="38"/>
      <c r="C4" s="462"/>
    </row>
    <row r="5" spans="1:3" ht="15.75">
      <c r="A5" s="39"/>
      <c r="B5" s="40"/>
      <c r="C5" s="470"/>
    </row>
    <row r="6" spans="1:3" ht="15.75">
      <c r="A6" s="41" t="s">
        <v>105</v>
      </c>
      <c r="B6" s="43">
        <v>12000</v>
      </c>
      <c r="C6" s="471">
        <v>17000</v>
      </c>
    </row>
    <row r="7" spans="1:3" ht="15.75">
      <c r="A7" s="44" t="s">
        <v>710</v>
      </c>
      <c r="B7" s="40"/>
      <c r="C7" s="472"/>
    </row>
    <row r="8" spans="1:3" ht="15.75">
      <c r="A8" s="126" t="s">
        <v>898</v>
      </c>
      <c r="B8" s="40"/>
      <c r="C8" s="470">
        <v>2600</v>
      </c>
    </row>
    <row r="9" spans="1:3" ht="15.75">
      <c r="A9" s="39"/>
      <c r="B9" s="40"/>
      <c r="C9" s="470"/>
    </row>
    <row r="10" spans="1:3" ht="15.75">
      <c r="A10" s="39"/>
      <c r="B10" s="40"/>
      <c r="C10" s="470"/>
    </row>
    <row r="11" spans="1:3" ht="15.75">
      <c r="A11" s="148"/>
      <c r="B11" s="48"/>
      <c r="C11" s="473"/>
    </row>
    <row r="12" spans="1:3" ht="15">
      <c r="A12" s="49"/>
      <c r="B12" s="50"/>
      <c r="C12" s="472"/>
    </row>
    <row r="13" spans="1:3" ht="15.75">
      <c r="A13" s="126"/>
      <c r="B13" s="127"/>
      <c r="C13" s="471"/>
    </row>
    <row r="14" spans="1:3" ht="15">
      <c r="A14" s="51"/>
      <c r="B14" s="50"/>
      <c r="C14" s="472"/>
    </row>
    <row r="15" spans="1:3" ht="15.75">
      <c r="A15" s="52" t="s">
        <v>19</v>
      </c>
      <c r="B15" s="474">
        <f>SUM(B4:B14)</f>
        <v>12000</v>
      </c>
      <c r="C15" s="474">
        <f>SUM(C4:C14)</f>
        <v>19600</v>
      </c>
    </row>
  </sheetData>
  <phoneticPr fontId="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8.75" customHeight="1"/>
  <cols>
    <col min="1" max="1" width="39.140625" style="3" customWidth="1"/>
    <col min="2" max="2" width="15.140625" style="4" customWidth="1"/>
    <col min="3" max="3" width="15.5703125" style="4" customWidth="1"/>
    <col min="4" max="16384" width="9.140625" style="1"/>
  </cols>
  <sheetData>
    <row r="1" spans="1:3" s="2" customFormat="1" ht="18.75" customHeight="1">
      <c r="A1" s="106" t="s">
        <v>294</v>
      </c>
      <c r="B1" s="119"/>
      <c r="C1" s="475"/>
    </row>
    <row r="2" spans="1:3" ht="18.75" customHeight="1">
      <c r="A2" s="51"/>
      <c r="B2" s="43"/>
      <c r="C2" s="469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122"/>
      <c r="C4" s="476"/>
    </row>
    <row r="5" spans="1:3" s="2" customFormat="1" ht="17.100000000000001" customHeight="1">
      <c r="A5" s="41" t="s">
        <v>59</v>
      </c>
      <c r="B5" s="43">
        <v>455.25</v>
      </c>
      <c r="C5" s="469">
        <v>460</v>
      </c>
    </row>
    <row r="6" spans="1:3" s="2" customFormat="1" ht="17.100000000000001" customHeight="1">
      <c r="A6" s="41" t="s">
        <v>59</v>
      </c>
      <c r="B6" s="43">
        <v>455.25</v>
      </c>
      <c r="C6" s="469">
        <v>460</v>
      </c>
    </row>
    <row r="7" spans="1:3" ht="17.100000000000001" customHeight="1">
      <c r="A7" s="41" t="s">
        <v>59</v>
      </c>
      <c r="B7" s="43">
        <v>455.25</v>
      </c>
      <c r="C7" s="469">
        <v>460</v>
      </c>
    </row>
    <row r="8" spans="1:3" ht="17.100000000000001" customHeight="1">
      <c r="A8" s="41" t="s">
        <v>59</v>
      </c>
      <c r="B8" s="43">
        <v>455.25</v>
      </c>
      <c r="C8" s="469">
        <v>460</v>
      </c>
    </row>
    <row r="9" spans="1:3" ht="17.100000000000001" customHeight="1">
      <c r="A9" s="41" t="s">
        <v>62</v>
      </c>
      <c r="B9" s="43">
        <v>1009</v>
      </c>
      <c r="C9" s="469">
        <v>1200</v>
      </c>
    </row>
    <row r="10" spans="1:3" ht="17.100000000000001" customHeight="1">
      <c r="A10" s="41" t="s">
        <v>63</v>
      </c>
      <c r="B10" s="43">
        <v>1000</v>
      </c>
      <c r="C10" s="469">
        <v>1200</v>
      </c>
    </row>
    <row r="11" spans="1:3" ht="17.100000000000001" customHeight="1">
      <c r="A11" s="41" t="s">
        <v>356</v>
      </c>
      <c r="B11" s="43">
        <v>95000</v>
      </c>
      <c r="C11" s="469"/>
    </row>
    <row r="12" spans="1:3" ht="17.100000000000001" customHeight="1">
      <c r="A12" s="49" t="s">
        <v>361</v>
      </c>
      <c r="B12" s="43">
        <v>2500</v>
      </c>
      <c r="C12" s="461"/>
    </row>
    <row r="13" spans="1:3" ht="17.100000000000001" customHeight="1">
      <c r="A13" s="41" t="s">
        <v>60</v>
      </c>
      <c r="B13" s="43">
        <v>0</v>
      </c>
      <c r="C13" s="469"/>
    </row>
    <row r="14" spans="1:3" ht="17.100000000000001" customHeight="1">
      <c r="A14" s="41" t="s">
        <v>61</v>
      </c>
      <c r="B14" s="43">
        <v>0</v>
      </c>
      <c r="C14" s="469"/>
    </row>
    <row r="15" spans="1:3" ht="17.100000000000001" customHeight="1">
      <c r="A15" s="791" t="s">
        <v>899</v>
      </c>
      <c r="B15" s="43"/>
      <c r="C15" s="461">
        <v>-1500</v>
      </c>
    </row>
    <row r="16" spans="1:3" ht="17.100000000000001" customHeight="1">
      <c r="A16" s="49"/>
      <c r="B16" s="43"/>
      <c r="C16" s="461"/>
    </row>
    <row r="17" spans="1:3" ht="17.100000000000001" customHeight="1">
      <c r="A17" s="296"/>
      <c r="B17" s="150"/>
      <c r="C17" s="461"/>
    </row>
    <row r="18" spans="1:3" ht="17.100000000000001" customHeight="1">
      <c r="A18" s="49"/>
      <c r="B18" s="150"/>
      <c r="C18" s="461"/>
    </row>
    <row r="19" spans="1:3" ht="18.75" customHeight="1">
      <c r="A19" s="52" t="s">
        <v>19</v>
      </c>
      <c r="B19" s="262">
        <f>SUM(B4:B18)</f>
        <v>101330</v>
      </c>
      <c r="C19" s="474">
        <f>SUM(C4:C18)</f>
        <v>2740</v>
      </c>
    </row>
    <row r="20" spans="1:3" ht="18.75" customHeight="1">
      <c r="A20" s="20"/>
    </row>
    <row r="21" spans="1:3" ht="18.75" customHeight="1">
      <c r="A21" s="20" t="s">
        <v>494</v>
      </c>
    </row>
    <row r="22" spans="1:3" ht="18.75" customHeight="1">
      <c r="A22" s="20" t="s">
        <v>492</v>
      </c>
    </row>
    <row r="23" spans="1:3" ht="18.75" customHeight="1">
      <c r="A23" s="20" t="s">
        <v>493</v>
      </c>
    </row>
    <row r="24" spans="1:3" ht="18.75" customHeight="1">
      <c r="A24" s="20"/>
    </row>
  </sheetData>
  <phoneticPr fontId="0" type="noConversion"/>
  <printOptions horizontalCentered="1"/>
  <pageMargins left="0.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RowHeight="12.75"/>
  <cols>
    <col min="1" max="1" width="43" customWidth="1"/>
    <col min="2" max="2" width="14.5703125" customWidth="1"/>
    <col min="3" max="3" width="13.85546875" customWidth="1"/>
  </cols>
  <sheetData>
    <row r="1" spans="1:3" ht="15.75">
      <c r="A1" s="106" t="s">
        <v>295</v>
      </c>
      <c r="B1" s="119"/>
      <c r="C1" s="460"/>
    </row>
    <row r="2" spans="1:3" ht="15">
      <c r="A2" s="51"/>
      <c r="B2" s="43"/>
      <c r="C2" s="469"/>
    </row>
    <row r="3" spans="1:3" ht="15.75">
      <c r="A3" s="37" t="s">
        <v>21</v>
      </c>
      <c r="B3" s="38">
        <v>2005</v>
      </c>
      <c r="C3" s="462">
        <v>2005</v>
      </c>
    </row>
    <row r="4" spans="1:3" ht="15.75">
      <c r="A4" s="39"/>
      <c r="B4" s="38"/>
      <c r="C4" s="462"/>
    </row>
    <row r="5" spans="1:3" ht="15">
      <c r="A5" s="41" t="s">
        <v>242</v>
      </c>
      <c r="B5" s="43">
        <v>16000</v>
      </c>
      <c r="C5" s="469">
        <v>14000</v>
      </c>
    </row>
    <row r="6" spans="1:3" ht="15">
      <c r="A6" s="41" t="s">
        <v>243</v>
      </c>
      <c r="B6" s="43">
        <v>3600</v>
      </c>
      <c r="C6" s="469">
        <v>3000</v>
      </c>
    </row>
    <row r="7" spans="1:3" ht="15">
      <c r="A7" s="41" t="s">
        <v>244</v>
      </c>
      <c r="B7" s="43">
        <v>5400</v>
      </c>
      <c r="C7" s="469">
        <v>4500</v>
      </c>
    </row>
    <row r="8" spans="1:3" ht="15">
      <c r="A8" s="41" t="s">
        <v>245</v>
      </c>
      <c r="B8" s="43">
        <v>150</v>
      </c>
      <c r="C8" s="469">
        <v>150</v>
      </c>
    </row>
    <row r="9" spans="1:3" ht="15">
      <c r="A9" s="41" t="s">
        <v>495</v>
      </c>
      <c r="B9" s="43"/>
      <c r="C9" s="469">
        <v>1200</v>
      </c>
    </row>
    <row r="10" spans="1:3" ht="15.75">
      <c r="A10" s="126"/>
      <c r="B10" s="43"/>
      <c r="C10" s="469"/>
    </row>
    <row r="11" spans="1:3" ht="15.75">
      <c r="A11" s="126"/>
      <c r="B11" s="43"/>
      <c r="C11" s="469"/>
    </row>
    <row r="12" spans="1:3" ht="15.75">
      <c r="A12" s="126"/>
      <c r="B12" s="43"/>
      <c r="C12" s="469"/>
    </row>
    <row r="13" spans="1:3" ht="15.75">
      <c r="A13" s="126"/>
      <c r="B13" s="43"/>
      <c r="C13" s="469"/>
    </row>
    <row r="14" spans="1:3" ht="15">
      <c r="A14" s="41"/>
      <c r="B14" s="50"/>
      <c r="C14" s="472"/>
    </row>
    <row r="15" spans="1:3" ht="15.75">
      <c r="A15" s="126"/>
      <c r="B15" s="43"/>
      <c r="C15" s="469"/>
    </row>
    <row r="16" spans="1:3" ht="15">
      <c r="A16" s="51"/>
      <c r="B16" s="50"/>
      <c r="C16" s="472"/>
    </row>
    <row r="17" spans="1:3" ht="15.75">
      <c r="A17" s="52" t="s">
        <v>19</v>
      </c>
      <c r="B17" s="478">
        <f>SUM(B4:B16)</f>
        <v>25150</v>
      </c>
      <c r="C17" s="477">
        <f>SUM(C4:C16)</f>
        <v>22850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2.75"/>
  <cols>
    <col min="1" max="1" width="43" customWidth="1"/>
    <col min="2" max="2" width="14.5703125" customWidth="1"/>
    <col min="3" max="3" width="13.85546875" customWidth="1"/>
  </cols>
  <sheetData>
    <row r="1" spans="1:3" ht="15.75">
      <c r="A1" s="106" t="s">
        <v>296</v>
      </c>
      <c r="B1" s="119"/>
      <c r="C1" s="460"/>
    </row>
    <row r="2" spans="1:3" ht="15">
      <c r="A2" s="51"/>
      <c r="B2" s="43"/>
      <c r="C2" s="469"/>
    </row>
    <row r="3" spans="1:3" ht="15.75">
      <c r="A3" s="37" t="s">
        <v>21</v>
      </c>
      <c r="B3" s="38">
        <v>2005</v>
      </c>
      <c r="C3" s="462">
        <v>2006</v>
      </c>
    </row>
    <row r="4" spans="1:3" ht="15.75">
      <c r="A4" s="39"/>
      <c r="B4" s="38"/>
      <c r="C4" s="462"/>
    </row>
    <row r="5" spans="1:3" ht="15">
      <c r="A5" s="41"/>
      <c r="B5" s="43"/>
      <c r="C5" s="469"/>
    </row>
    <row r="6" spans="1:3" ht="15">
      <c r="A6" s="41"/>
      <c r="B6" s="43"/>
      <c r="C6" s="469"/>
    </row>
    <row r="7" spans="1:3" ht="15">
      <c r="A7" s="41" t="s">
        <v>280</v>
      </c>
      <c r="B7" s="43"/>
      <c r="C7" s="469">
        <v>1600</v>
      </c>
    </row>
    <row r="8" spans="1:3" ht="15">
      <c r="A8" s="41" t="s">
        <v>40</v>
      </c>
      <c r="B8" s="43">
        <v>2800</v>
      </c>
      <c r="C8" s="469">
        <v>3600</v>
      </c>
    </row>
    <row r="9" spans="1:3" ht="15">
      <c r="A9" s="41" t="s">
        <v>247</v>
      </c>
      <c r="B9" s="43">
        <v>1200</v>
      </c>
      <c r="C9" s="469">
        <v>1800</v>
      </c>
    </row>
    <row r="10" spans="1:3" ht="15">
      <c r="A10" s="41" t="s">
        <v>246</v>
      </c>
      <c r="B10" s="43">
        <v>8000</v>
      </c>
      <c r="C10" s="469">
        <v>9600</v>
      </c>
    </row>
    <row r="11" spans="1:3" ht="15">
      <c r="A11" s="789" t="s">
        <v>898</v>
      </c>
      <c r="B11" s="113"/>
      <c r="C11" s="576">
        <v>7000</v>
      </c>
    </row>
    <row r="12" spans="1:3" ht="15">
      <c r="A12" s="41"/>
      <c r="B12" s="113"/>
      <c r="C12" s="577"/>
    </row>
    <row r="13" spans="1:3" ht="15">
      <c r="A13" s="41"/>
      <c r="B13" s="115"/>
      <c r="C13" s="580"/>
    </row>
    <row r="14" spans="1:3" ht="15">
      <c r="A14" s="41"/>
      <c r="B14" s="115"/>
      <c r="C14" s="580"/>
    </row>
    <row r="15" spans="1:3" ht="15">
      <c r="A15" s="41"/>
      <c r="B15" s="43"/>
      <c r="C15" s="469"/>
    </row>
    <row r="16" spans="1:3" ht="15.75">
      <c r="A16" s="274" t="s">
        <v>19</v>
      </c>
      <c r="B16" s="128">
        <f>SUM(B4:B15)</f>
        <v>12000</v>
      </c>
      <c r="C16" s="479">
        <f>SUM(C4:C15)</f>
        <v>23600</v>
      </c>
    </row>
  </sheetData>
  <phoneticPr fontId="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10" workbookViewId="0">
      <selection activeCell="D37" sqref="D37"/>
    </sheetView>
  </sheetViews>
  <sheetFormatPr defaultRowHeight="12.75"/>
  <cols>
    <col min="1" max="1" width="4.28515625" customWidth="1"/>
    <col min="2" max="2" width="40.85546875" customWidth="1"/>
    <col min="3" max="4" width="15.7109375" customWidth="1"/>
  </cols>
  <sheetData>
    <row r="1" spans="1:4" ht="18.75" customHeight="1" thickBot="1">
      <c r="A1" s="639"/>
      <c r="B1" s="641" t="s">
        <v>0</v>
      </c>
      <c r="C1" s="657" t="s">
        <v>786</v>
      </c>
      <c r="D1" s="840" t="s">
        <v>949</v>
      </c>
    </row>
    <row r="2" spans="1:4" ht="13.5" customHeight="1">
      <c r="A2" s="665"/>
      <c r="B2" s="637" t="s">
        <v>868</v>
      </c>
      <c r="C2" s="752">
        <v>1367208</v>
      </c>
      <c r="D2" s="839">
        <v>1374426</v>
      </c>
    </row>
    <row r="3" spans="1:4" ht="12.6" customHeight="1">
      <c r="A3" s="667"/>
      <c r="B3" s="94" t="s">
        <v>869</v>
      </c>
      <c r="C3" s="755">
        <v>1010048</v>
      </c>
      <c r="D3" s="848">
        <v>1338000</v>
      </c>
    </row>
    <row r="4" spans="1:4" ht="12.6" customHeight="1">
      <c r="A4" s="669"/>
      <c r="B4" s="94" t="s">
        <v>1</v>
      </c>
      <c r="C4" s="755">
        <v>38625</v>
      </c>
      <c r="D4" s="756">
        <v>94000</v>
      </c>
    </row>
    <row r="5" spans="1:4" ht="12.6" customHeight="1">
      <c r="A5" s="671"/>
      <c r="B5" s="603" t="s">
        <v>870</v>
      </c>
      <c r="C5" s="755"/>
      <c r="D5" s="756">
        <v>15797</v>
      </c>
    </row>
    <row r="6" spans="1:4" ht="12.6" customHeight="1">
      <c r="A6" s="671"/>
      <c r="B6" s="603" t="s">
        <v>796</v>
      </c>
      <c r="C6" s="755">
        <v>100000</v>
      </c>
      <c r="D6" s="756">
        <v>81850</v>
      </c>
    </row>
    <row r="7" spans="1:4" ht="12.6" customHeight="1">
      <c r="A7" s="671"/>
      <c r="B7" s="603" t="s">
        <v>781</v>
      </c>
      <c r="C7" s="755">
        <v>718943</v>
      </c>
      <c r="D7" s="756">
        <v>715196.85</v>
      </c>
    </row>
    <row r="8" spans="1:4" ht="12.6" customHeight="1">
      <c r="A8" s="671"/>
      <c r="B8" s="603" t="s">
        <v>415</v>
      </c>
      <c r="C8" s="755">
        <v>55000</v>
      </c>
      <c r="D8" s="756">
        <v>47740</v>
      </c>
    </row>
    <row r="9" spans="1:4" ht="12.6" customHeight="1">
      <c r="A9" s="673"/>
      <c r="B9" s="146" t="s">
        <v>225</v>
      </c>
      <c r="C9" s="757">
        <v>8645</v>
      </c>
      <c r="D9" s="759">
        <v>7145</v>
      </c>
    </row>
    <row r="10" spans="1:4" ht="13.5" customHeight="1" thickBot="1">
      <c r="A10" s="674"/>
      <c r="B10" s="629" t="s">
        <v>2</v>
      </c>
      <c r="C10" s="760">
        <f>SUM(C2:C9)</f>
        <v>3298469</v>
      </c>
      <c r="D10" s="811">
        <f>SUM(D2:D9)</f>
        <v>3674154.85</v>
      </c>
    </row>
    <row r="11" spans="1:4" ht="14.25" customHeight="1" thickBot="1">
      <c r="A11" s="634" t="s">
        <v>158</v>
      </c>
      <c r="B11" s="635" t="s">
        <v>3</v>
      </c>
      <c r="C11" s="829" t="s">
        <v>774</v>
      </c>
      <c r="D11" s="830"/>
    </row>
    <row r="12" spans="1:4" ht="12" customHeight="1">
      <c r="A12" s="676">
        <v>1</v>
      </c>
      <c r="B12" s="632" t="s">
        <v>490</v>
      </c>
      <c r="C12" s="764">
        <v>1192143</v>
      </c>
      <c r="D12" s="831">
        <v>1198443</v>
      </c>
    </row>
    <row r="13" spans="1:4" ht="12" customHeight="1">
      <c r="A13" s="678">
        <v>2</v>
      </c>
      <c r="B13" s="138" t="s">
        <v>5</v>
      </c>
      <c r="C13" s="768">
        <v>5000</v>
      </c>
      <c r="D13" s="832">
        <v>4300</v>
      </c>
    </row>
    <row r="14" spans="1:4" ht="12" customHeight="1">
      <c r="A14" s="678">
        <v>3</v>
      </c>
      <c r="B14" s="138" t="s">
        <v>370</v>
      </c>
      <c r="C14" s="755">
        <v>41078</v>
      </c>
      <c r="D14" s="833">
        <v>77816</v>
      </c>
    </row>
    <row r="15" spans="1:4" ht="12" customHeight="1">
      <c r="A15" s="678">
        <v>4</v>
      </c>
      <c r="B15" s="138" t="s">
        <v>780</v>
      </c>
      <c r="C15" s="755">
        <v>2500</v>
      </c>
      <c r="D15" s="834">
        <v>3200</v>
      </c>
    </row>
    <row r="16" spans="1:4" ht="12" customHeight="1">
      <c r="A16" s="679">
        <v>5</v>
      </c>
      <c r="B16" s="140" t="s">
        <v>4</v>
      </c>
      <c r="C16" s="755">
        <v>17000</v>
      </c>
      <c r="D16" s="835">
        <v>19600</v>
      </c>
    </row>
    <row r="17" spans="1:4" ht="12" customHeight="1">
      <c r="A17" s="678">
        <v>6</v>
      </c>
      <c r="B17" s="141" t="s">
        <v>189</v>
      </c>
      <c r="C17" s="755">
        <v>4240</v>
      </c>
      <c r="D17" s="834">
        <v>2740</v>
      </c>
    </row>
    <row r="18" spans="1:4" ht="12" customHeight="1">
      <c r="A18" s="678">
        <v>7</v>
      </c>
      <c r="B18" s="141" t="s">
        <v>162</v>
      </c>
      <c r="C18" s="755">
        <v>22850</v>
      </c>
      <c r="D18" s="834">
        <v>22850</v>
      </c>
    </row>
    <row r="19" spans="1:4" ht="12" customHeight="1">
      <c r="A19" s="678">
        <v>8</v>
      </c>
      <c r="B19" s="138" t="s">
        <v>163</v>
      </c>
      <c r="C19" s="755">
        <v>16600</v>
      </c>
      <c r="D19" s="834">
        <v>23600</v>
      </c>
    </row>
    <row r="20" spans="1:4" ht="12" customHeight="1">
      <c r="A20" s="722">
        <v>9</v>
      </c>
      <c r="B20" s="723" t="s">
        <v>857</v>
      </c>
      <c r="C20" s="771">
        <v>48887</v>
      </c>
      <c r="D20" s="772">
        <v>48887</v>
      </c>
    </row>
    <row r="21" spans="1:4" ht="10.5" customHeight="1">
      <c r="A21" s="751">
        <v>6081</v>
      </c>
      <c r="B21" s="723" t="s">
        <v>954</v>
      </c>
      <c r="C21" s="771"/>
      <c r="D21" s="772">
        <v>48000</v>
      </c>
    </row>
    <row r="22" spans="1:4" ht="12" customHeight="1">
      <c r="A22" s="678">
        <v>10</v>
      </c>
      <c r="B22" s="140" t="s">
        <v>9</v>
      </c>
      <c r="C22" s="755">
        <v>4535</v>
      </c>
      <c r="D22" s="834">
        <v>4535</v>
      </c>
    </row>
    <row r="23" spans="1:4" ht="12" customHeight="1">
      <c r="A23" s="678">
        <v>11</v>
      </c>
      <c r="B23" s="140" t="s">
        <v>217</v>
      </c>
      <c r="C23" s="755">
        <v>12110</v>
      </c>
      <c r="D23" s="835">
        <v>12110</v>
      </c>
    </row>
    <row r="24" spans="1:4" ht="12" customHeight="1">
      <c r="A24" s="678">
        <v>12</v>
      </c>
      <c r="B24" s="138" t="s">
        <v>139</v>
      </c>
      <c r="C24" s="755">
        <v>40020</v>
      </c>
      <c r="D24" s="834">
        <v>56520</v>
      </c>
    </row>
    <row r="25" spans="1:4" ht="12" customHeight="1">
      <c r="A25" s="678">
        <v>13</v>
      </c>
      <c r="B25" s="138" t="s">
        <v>16</v>
      </c>
      <c r="C25" s="755">
        <v>3415</v>
      </c>
      <c r="D25" s="834">
        <v>2915</v>
      </c>
    </row>
    <row r="26" spans="1:4" ht="12" customHeight="1">
      <c r="A26" s="678">
        <v>14</v>
      </c>
      <c r="B26" s="138" t="s">
        <v>141</v>
      </c>
      <c r="C26" s="755">
        <v>21057</v>
      </c>
      <c r="D26" s="834">
        <v>21057</v>
      </c>
    </row>
    <row r="27" spans="1:4" ht="12" customHeight="1">
      <c r="A27" s="678">
        <v>15</v>
      </c>
      <c r="B27" s="140" t="s">
        <v>10</v>
      </c>
      <c r="C27" s="755">
        <v>4990</v>
      </c>
      <c r="D27" s="834">
        <v>4990</v>
      </c>
    </row>
    <row r="28" spans="1:4" ht="12" customHeight="1">
      <c r="A28" s="678">
        <v>16</v>
      </c>
      <c r="B28" s="138" t="s">
        <v>126</v>
      </c>
      <c r="C28" s="755">
        <v>11165</v>
      </c>
      <c r="D28" s="834">
        <v>11165</v>
      </c>
    </row>
    <row r="29" spans="1:4" ht="12" customHeight="1">
      <c r="A29" s="678">
        <v>17</v>
      </c>
      <c r="B29" s="138" t="s">
        <v>152</v>
      </c>
      <c r="C29" s="755">
        <v>1400</v>
      </c>
      <c r="D29" s="834">
        <v>1400</v>
      </c>
    </row>
    <row r="30" spans="1:4" ht="12" customHeight="1">
      <c r="A30" s="678">
        <v>18</v>
      </c>
      <c r="B30" s="138" t="s">
        <v>146</v>
      </c>
      <c r="C30" s="755">
        <v>10000</v>
      </c>
      <c r="D30" s="834">
        <v>10000</v>
      </c>
    </row>
    <row r="31" spans="1:4" ht="12" customHeight="1">
      <c r="A31" s="678">
        <v>19</v>
      </c>
      <c r="B31" s="138" t="s">
        <v>188</v>
      </c>
      <c r="C31" s="755">
        <v>5000</v>
      </c>
      <c r="D31" s="834">
        <v>0</v>
      </c>
    </row>
    <row r="32" spans="1:4" ht="12" customHeight="1">
      <c r="A32" s="678">
        <v>20</v>
      </c>
      <c r="B32" s="138" t="s">
        <v>13</v>
      </c>
      <c r="C32" s="755">
        <v>275</v>
      </c>
      <c r="D32" s="834">
        <v>650</v>
      </c>
    </row>
    <row r="33" spans="1:4" ht="12" customHeight="1">
      <c r="A33" s="678">
        <v>21</v>
      </c>
      <c r="B33" s="138" t="s">
        <v>144</v>
      </c>
      <c r="C33" s="755">
        <v>1100</v>
      </c>
      <c r="D33" s="834">
        <v>1620</v>
      </c>
    </row>
    <row r="34" spans="1:4" ht="12" customHeight="1">
      <c r="A34" s="678">
        <v>22</v>
      </c>
      <c r="B34" s="138" t="s">
        <v>15</v>
      </c>
      <c r="C34" s="755">
        <v>16905</v>
      </c>
      <c r="D34" s="834">
        <v>19405</v>
      </c>
    </row>
    <row r="35" spans="1:4" ht="12" customHeight="1">
      <c r="A35" s="678">
        <v>23</v>
      </c>
      <c r="B35" s="138" t="s">
        <v>8</v>
      </c>
      <c r="C35" s="755">
        <v>19250</v>
      </c>
      <c r="D35" s="834">
        <v>14775</v>
      </c>
    </row>
    <row r="36" spans="1:4" ht="12" customHeight="1">
      <c r="A36" s="678">
        <v>24</v>
      </c>
      <c r="B36" s="138" t="s">
        <v>11</v>
      </c>
      <c r="C36" s="755">
        <v>2525</v>
      </c>
      <c r="D36" s="834">
        <v>1625</v>
      </c>
    </row>
    <row r="37" spans="1:4" ht="12" customHeight="1">
      <c r="A37" s="678">
        <v>25</v>
      </c>
      <c r="B37" s="138" t="s">
        <v>289</v>
      </c>
      <c r="C37" s="755">
        <v>18700</v>
      </c>
      <c r="D37" s="833">
        <v>37962</v>
      </c>
    </row>
    <row r="38" spans="1:4" ht="12" customHeight="1">
      <c r="A38" s="678">
        <v>26</v>
      </c>
      <c r="B38" s="140" t="s">
        <v>225</v>
      </c>
      <c r="C38" s="755">
        <v>13100</v>
      </c>
      <c r="D38" s="834">
        <v>10100</v>
      </c>
    </row>
    <row r="39" spans="1:4" ht="12" customHeight="1">
      <c r="A39" s="678">
        <v>27</v>
      </c>
      <c r="B39" s="138" t="s">
        <v>290</v>
      </c>
      <c r="C39" s="755">
        <v>5700</v>
      </c>
      <c r="D39" s="834">
        <v>7200</v>
      </c>
    </row>
    <row r="40" spans="1:4" ht="12" customHeight="1">
      <c r="A40" s="678">
        <v>28</v>
      </c>
      <c r="B40" s="138" t="s">
        <v>143</v>
      </c>
      <c r="C40" s="755">
        <v>7950</v>
      </c>
      <c r="D40" s="834">
        <v>10450</v>
      </c>
    </row>
    <row r="41" spans="1:4" ht="12" customHeight="1">
      <c r="A41" s="678">
        <v>29</v>
      </c>
      <c r="B41" s="138" t="s">
        <v>6</v>
      </c>
      <c r="C41" s="755">
        <v>16628</v>
      </c>
      <c r="D41" s="834">
        <v>17228</v>
      </c>
    </row>
    <row r="42" spans="1:4" ht="12" customHeight="1">
      <c r="A42" s="678">
        <v>30</v>
      </c>
      <c r="B42" s="138" t="s">
        <v>7</v>
      </c>
      <c r="C42" s="755">
        <v>36546</v>
      </c>
      <c r="D42" s="834">
        <v>36546</v>
      </c>
    </row>
    <row r="43" spans="1:4" ht="12" customHeight="1">
      <c r="A43" s="678">
        <v>31</v>
      </c>
      <c r="B43" s="138" t="s">
        <v>142</v>
      </c>
      <c r="C43" s="755">
        <v>292500</v>
      </c>
      <c r="D43" s="834">
        <v>288000</v>
      </c>
    </row>
    <row r="44" spans="1:4" ht="12" customHeight="1">
      <c r="A44" s="678">
        <v>32</v>
      </c>
      <c r="B44" s="138" t="s">
        <v>12</v>
      </c>
      <c r="C44" s="755">
        <v>1081730</v>
      </c>
      <c r="D44" s="834">
        <v>1132486</v>
      </c>
    </row>
    <row r="45" spans="1:4" ht="12" customHeight="1">
      <c r="A45" s="678">
        <v>33</v>
      </c>
      <c r="B45" s="138" t="s">
        <v>232</v>
      </c>
      <c r="C45" s="755">
        <v>3000</v>
      </c>
      <c r="D45" s="834">
        <v>3000</v>
      </c>
    </row>
    <row r="46" spans="1:4" ht="12" customHeight="1">
      <c r="A46" s="678">
        <v>645</v>
      </c>
      <c r="B46" s="138" t="s">
        <v>874</v>
      </c>
      <c r="C46" s="755">
        <v>0</v>
      </c>
      <c r="D46" s="834">
        <v>8550</v>
      </c>
    </row>
    <row r="47" spans="1:4" ht="12" customHeight="1">
      <c r="A47" s="678">
        <v>34</v>
      </c>
      <c r="B47" s="138" t="s">
        <v>33</v>
      </c>
      <c r="C47" s="755">
        <v>369763</v>
      </c>
      <c r="D47" s="834">
        <v>369763</v>
      </c>
    </row>
    <row r="48" spans="1:4" ht="12" customHeight="1">
      <c r="A48" s="678">
        <v>35</v>
      </c>
      <c r="B48" s="140" t="s">
        <v>145</v>
      </c>
      <c r="C48" s="755">
        <v>500</v>
      </c>
      <c r="D48" s="833">
        <v>29000</v>
      </c>
    </row>
    <row r="49" spans="1:4" ht="12" customHeight="1">
      <c r="A49" s="678">
        <v>36</v>
      </c>
      <c r="B49" s="140" t="s">
        <v>18</v>
      </c>
      <c r="C49" s="755">
        <v>14000</v>
      </c>
      <c r="D49" s="835">
        <v>15651</v>
      </c>
    </row>
    <row r="50" spans="1:4" ht="12" customHeight="1">
      <c r="A50" s="678">
        <v>37</v>
      </c>
      <c r="B50" s="138" t="s">
        <v>291</v>
      </c>
      <c r="C50" s="774">
        <v>11372</v>
      </c>
      <c r="D50" s="836">
        <v>11730</v>
      </c>
    </row>
    <row r="51" spans="1:4" ht="12" customHeight="1">
      <c r="A51" s="678">
        <v>38</v>
      </c>
      <c r="B51" s="138" t="s">
        <v>17</v>
      </c>
      <c r="C51" s="755">
        <v>500</v>
      </c>
      <c r="D51" s="834">
        <v>450</v>
      </c>
    </row>
    <row r="52" spans="1:4" ht="12" customHeight="1">
      <c r="A52" s="678">
        <v>39</v>
      </c>
      <c r="B52" s="138" t="s">
        <v>292</v>
      </c>
      <c r="C52" s="755">
        <v>2800</v>
      </c>
      <c r="D52" s="834">
        <v>2800</v>
      </c>
    </row>
    <row r="53" spans="1:4" ht="12.6" customHeight="1">
      <c r="A53" s="678">
        <v>40</v>
      </c>
      <c r="B53" s="138" t="s">
        <v>373</v>
      </c>
      <c r="C53" s="755">
        <v>2050</v>
      </c>
      <c r="D53" s="834">
        <v>4050</v>
      </c>
    </row>
    <row r="54" spans="1:4" ht="12.6" customHeight="1">
      <c r="A54" s="684">
        <v>55</v>
      </c>
      <c r="B54" s="403" t="s">
        <v>951</v>
      </c>
      <c r="C54" s="776">
        <v>17775</v>
      </c>
      <c r="D54" s="837">
        <v>18750</v>
      </c>
    </row>
    <row r="55" spans="1:4" ht="12.75" customHeight="1">
      <c r="A55" s="684">
        <v>56</v>
      </c>
      <c r="B55" s="403" t="s">
        <v>778</v>
      </c>
      <c r="C55" s="776"/>
      <c r="D55" s="837">
        <v>300000</v>
      </c>
    </row>
    <row r="56" spans="1:4" ht="12.75" customHeight="1">
      <c r="A56" s="684">
        <v>57</v>
      </c>
      <c r="B56" s="403" t="s">
        <v>849</v>
      </c>
      <c r="C56" s="776"/>
      <c r="D56" s="837">
        <v>0</v>
      </c>
    </row>
    <row r="57" spans="1:4" ht="12.6" customHeight="1" thickBot="1">
      <c r="A57" s="686">
        <v>60</v>
      </c>
      <c r="B57" s="687" t="s">
        <v>383</v>
      </c>
      <c r="C57" s="777">
        <v>55000</v>
      </c>
      <c r="D57" s="838">
        <v>42740</v>
      </c>
    </row>
    <row r="58" spans="1:4" ht="17.25" thickBot="1">
      <c r="A58" s="821"/>
      <c r="B58" s="822" t="s">
        <v>19</v>
      </c>
      <c r="C58" s="823">
        <f>SUM(C12:C57)</f>
        <v>3453659</v>
      </c>
      <c r="D58" s="824">
        <f>SUM(D12:D57)</f>
        <v>3958659</v>
      </c>
    </row>
    <row r="59" spans="1:4" ht="13.5" thickTop="1"/>
  </sheetData>
  <phoneticPr fontId="50" type="noConversion"/>
  <printOptions horizontalCentered="1"/>
  <pageMargins left="1" right="0.75" top="0.5" bottom="0.5" header="0.25" footer="0.25"/>
  <pageSetup orientation="portrait" r:id="rId1"/>
  <headerFooter alignWithMargins="0">
    <oddHeader xml:space="preserve">&amp;CFINAL 2005-2006 BUDGET
</oddHeader>
    <oddFooter>&amp;L&amp;Z&amp;F, &amp;A&amp;RLast amendment 9/25/06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RowHeight="15"/>
  <cols>
    <col min="1" max="1" width="47.140625" style="103" customWidth="1"/>
    <col min="2" max="2" width="15.28515625" style="103" customWidth="1"/>
    <col min="3" max="3" width="14.5703125" style="103" customWidth="1"/>
    <col min="4" max="6" width="10.28515625" style="103" bestFit="1" customWidth="1"/>
    <col min="7" max="16384" width="9.140625" style="103"/>
  </cols>
  <sheetData>
    <row r="1" spans="1:3" ht="18" customHeight="1">
      <c r="A1" s="129" t="s">
        <v>372</v>
      </c>
      <c r="B1" s="215"/>
      <c r="C1" s="574"/>
    </row>
    <row r="2" spans="1:3" ht="18" customHeight="1">
      <c r="A2" s="728" t="s">
        <v>21</v>
      </c>
      <c r="B2" s="729">
        <v>2005</v>
      </c>
      <c r="C2" s="730">
        <v>2006</v>
      </c>
    </row>
    <row r="3" spans="1:3" ht="15" customHeight="1">
      <c r="A3" s="130" t="s">
        <v>861</v>
      </c>
      <c r="B3" s="584"/>
      <c r="C3" s="727">
        <v>11503</v>
      </c>
    </row>
    <row r="4" spans="1:3" ht="16.5" customHeight="1">
      <c r="A4" s="586" t="s">
        <v>743</v>
      </c>
      <c r="B4" s="587">
        <v>124310</v>
      </c>
      <c r="C4" s="588"/>
    </row>
    <row r="5" spans="1:3" ht="18" customHeight="1">
      <c r="A5" s="108" t="s">
        <v>87</v>
      </c>
      <c r="B5" s="113">
        <v>300</v>
      </c>
      <c r="C5" s="577">
        <v>300</v>
      </c>
    </row>
    <row r="6" spans="1:3" ht="18" customHeight="1">
      <c r="A6" s="108" t="s">
        <v>286</v>
      </c>
      <c r="B6" s="113">
        <v>400</v>
      </c>
      <c r="C6" s="577">
        <v>600</v>
      </c>
    </row>
    <row r="7" spans="1:3" ht="18" customHeight="1">
      <c r="A7" s="108" t="s">
        <v>747</v>
      </c>
      <c r="B7" s="113"/>
      <c r="C7" s="577">
        <v>6000</v>
      </c>
    </row>
    <row r="8" spans="1:3" ht="18" customHeight="1">
      <c r="A8" s="108" t="s">
        <v>748</v>
      </c>
      <c r="B8" s="113"/>
      <c r="C8" s="577">
        <v>1800</v>
      </c>
    </row>
    <row r="9" spans="1:3" ht="18" customHeight="1">
      <c r="A9" s="108" t="s">
        <v>77</v>
      </c>
      <c r="B9" s="113">
        <v>2600</v>
      </c>
      <c r="C9" s="577">
        <v>2400</v>
      </c>
    </row>
    <row r="10" spans="1:3" ht="18" customHeight="1">
      <c r="A10" s="41" t="s">
        <v>98</v>
      </c>
      <c r="B10" s="111">
        <v>300</v>
      </c>
      <c r="C10" s="578">
        <v>300</v>
      </c>
    </row>
    <row r="11" spans="1:3" ht="18" customHeight="1">
      <c r="A11" s="108" t="s">
        <v>752</v>
      </c>
      <c r="B11" s="113">
        <v>1200</v>
      </c>
      <c r="C11" s="577">
        <v>6200</v>
      </c>
    </row>
    <row r="12" spans="1:3" ht="18" customHeight="1">
      <c r="A12" s="46" t="s">
        <v>734</v>
      </c>
      <c r="B12" s="114">
        <v>750</v>
      </c>
      <c r="C12" s="579">
        <v>500</v>
      </c>
    </row>
    <row r="13" spans="1:3" ht="18" customHeight="1">
      <c r="A13" s="46" t="s">
        <v>279</v>
      </c>
      <c r="B13" s="113">
        <v>320</v>
      </c>
      <c r="C13" s="577">
        <v>684</v>
      </c>
    </row>
    <row r="14" spans="1:3" ht="18" customHeight="1">
      <c r="A14" s="46" t="s">
        <v>735</v>
      </c>
      <c r="B14" s="113">
        <v>600</v>
      </c>
      <c r="C14" s="577">
        <v>2700</v>
      </c>
    </row>
    <row r="15" spans="1:3" ht="18" customHeight="1">
      <c r="A15" s="108" t="s">
        <v>285</v>
      </c>
      <c r="B15" s="115">
        <v>200</v>
      </c>
      <c r="C15" s="580">
        <v>500</v>
      </c>
    </row>
    <row r="16" spans="1:3" ht="18" customHeight="1">
      <c r="A16" s="46" t="s">
        <v>753</v>
      </c>
      <c r="B16" s="113">
        <v>2000</v>
      </c>
      <c r="C16" s="577">
        <v>3500</v>
      </c>
    </row>
    <row r="17" spans="1:3" ht="18" customHeight="1">
      <c r="A17" s="108" t="s">
        <v>281</v>
      </c>
      <c r="B17" s="113">
        <v>850</v>
      </c>
      <c r="C17" s="577">
        <v>1200</v>
      </c>
    </row>
    <row r="18" spans="1:3" ht="18" customHeight="1">
      <c r="A18" s="108" t="s">
        <v>755</v>
      </c>
      <c r="B18" s="113"/>
      <c r="C18" s="577">
        <v>6000</v>
      </c>
    </row>
    <row r="19" spans="1:3" ht="18" customHeight="1">
      <c r="A19" s="108" t="s">
        <v>736</v>
      </c>
      <c r="B19" s="116">
        <v>200</v>
      </c>
      <c r="C19" s="576">
        <v>750</v>
      </c>
    </row>
    <row r="20" spans="1:3" ht="18" customHeight="1">
      <c r="A20" s="108" t="s">
        <v>280</v>
      </c>
      <c r="B20" s="113">
        <v>1100</v>
      </c>
      <c r="C20" s="577">
        <v>1500</v>
      </c>
    </row>
    <row r="21" spans="1:3" ht="18" customHeight="1">
      <c r="A21" s="108" t="s">
        <v>282</v>
      </c>
      <c r="B21" s="115">
        <v>1400</v>
      </c>
      <c r="C21" s="580">
        <v>1400</v>
      </c>
    </row>
    <row r="22" spans="1:3" ht="18" customHeight="1">
      <c r="A22" s="46" t="s">
        <v>283</v>
      </c>
      <c r="B22" s="114">
        <v>300</v>
      </c>
      <c r="C22" s="579">
        <v>450</v>
      </c>
    </row>
    <row r="23" spans="1:3" ht="18" customHeight="1">
      <c r="A23" s="108" t="s">
        <v>284</v>
      </c>
      <c r="B23" s="115">
        <v>550</v>
      </c>
      <c r="C23" s="580">
        <v>600</v>
      </c>
    </row>
    <row r="24" spans="1:3" ht="18" customHeight="1">
      <c r="A24" s="117"/>
      <c r="B24" s="573"/>
      <c r="C24" s="581"/>
    </row>
    <row r="25" spans="1:3" ht="18" customHeight="1">
      <c r="A25" s="216" t="s">
        <v>150</v>
      </c>
      <c r="B25" s="217">
        <f>SUM(B4:B24)</f>
        <v>137380</v>
      </c>
      <c r="C25" s="582">
        <f>SUM(C3:C24)</f>
        <v>48887</v>
      </c>
    </row>
    <row r="26" spans="1:3" ht="18" customHeight="1">
      <c r="A26" s="213" t="s">
        <v>800</v>
      </c>
      <c r="B26" s="214"/>
      <c r="C26" s="214"/>
    </row>
    <row r="27" spans="1:3">
      <c r="A27"/>
    </row>
    <row r="28" spans="1:3">
      <c r="A28"/>
    </row>
    <row r="29" spans="1:3">
      <c r="A29"/>
      <c r="B29" s="6"/>
      <c r="C29" s="6"/>
    </row>
    <row r="30" spans="1:3">
      <c r="A30" s="105"/>
      <c r="B30" s="18"/>
    </row>
    <row r="31" spans="1:3">
      <c r="A31" s="104"/>
      <c r="B31" s="237"/>
    </row>
    <row r="32" spans="1:3">
      <c r="A32" s="104"/>
      <c r="B32" s="237"/>
    </row>
    <row r="33" spans="1:2">
      <c r="A33" s="104"/>
      <c r="B33" s="237"/>
    </row>
    <row r="34" spans="1:2">
      <c r="A34" s="212"/>
      <c r="B34" s="237"/>
    </row>
    <row r="35" spans="1:2">
      <c r="A35" s="104"/>
      <c r="B35" s="237"/>
    </row>
  </sheetData>
  <phoneticPr fontId="0" type="noConversion"/>
  <printOptions horizontalCentered="1"/>
  <pageMargins left="0.75" right="0.75" top="0.75" bottom="0.75" header="0.5" footer="0.5"/>
  <pageSetup orientation="portrait" r:id="rId1"/>
  <headerFooter alignWithMargins="0">
    <oddFooter>&amp;L&amp;Z&amp;F, &amp;A&amp;R&amp;D,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RowHeight="15"/>
  <cols>
    <col min="1" max="1" width="47.140625" style="103" customWidth="1"/>
    <col min="2" max="2" width="15.28515625" style="103" customWidth="1"/>
    <col min="3" max="3" width="14.5703125" style="103" customWidth="1"/>
    <col min="4" max="6" width="10.28515625" style="103" bestFit="1" customWidth="1"/>
    <col min="7" max="16384" width="9.140625" style="103"/>
  </cols>
  <sheetData>
    <row r="1" spans="1:3" ht="18" customHeight="1">
      <c r="A1" s="129" t="s">
        <v>852</v>
      </c>
      <c r="B1" s="215"/>
      <c r="C1" s="716" t="s">
        <v>853</v>
      </c>
    </row>
    <row r="2" spans="1:3" ht="18" customHeight="1">
      <c r="A2" s="36" t="s">
        <v>21</v>
      </c>
      <c r="B2" s="218">
        <v>2005</v>
      </c>
      <c r="C2" s="575">
        <v>2006</v>
      </c>
    </row>
    <row r="3" spans="1:3" ht="15" customHeight="1">
      <c r="A3" s="130"/>
      <c r="B3" s="584"/>
      <c r="C3" s="585"/>
    </row>
    <row r="4" spans="1:3" ht="16.5" customHeight="1">
      <c r="A4" s="586" t="s">
        <v>860</v>
      </c>
      <c r="B4" s="587">
        <v>0</v>
      </c>
      <c r="C4" s="732">
        <v>15000</v>
      </c>
    </row>
    <row r="5" spans="1:3" ht="18" customHeight="1">
      <c r="A5" s="46" t="s">
        <v>865</v>
      </c>
      <c r="B5" s="113"/>
      <c r="C5" s="691">
        <v>28000</v>
      </c>
    </row>
    <row r="6" spans="1:3" ht="18" customHeight="1">
      <c r="A6" s="46" t="s">
        <v>862</v>
      </c>
      <c r="B6" s="113"/>
      <c r="C6" s="691">
        <v>5000</v>
      </c>
    </row>
    <row r="7" spans="1:3" ht="18" customHeight="1"/>
    <row r="9" spans="1:3" ht="15.75" thickBot="1">
      <c r="A9"/>
    </row>
    <row r="10" spans="1:3" ht="16.5" thickTop="1" thickBot="1">
      <c r="A10" s="717"/>
      <c r="B10" s="718"/>
      <c r="C10" s="719">
        <f>SUM(C4:C9)</f>
        <v>48000</v>
      </c>
    </row>
    <row r="11" spans="1:3" ht="15.75" thickTop="1">
      <c r="A11" s="105"/>
      <c r="B11" s="18"/>
    </row>
    <row r="12" spans="1:3">
      <c r="A12" s="731" t="s">
        <v>866</v>
      </c>
      <c r="B12" s="237"/>
    </row>
    <row r="13" spans="1:3">
      <c r="A13" s="108" t="s">
        <v>859</v>
      </c>
      <c r="B13" s="113"/>
      <c r="C13" s="577">
        <v>1200</v>
      </c>
    </row>
    <row r="14" spans="1:3">
      <c r="A14" s="108" t="s">
        <v>749</v>
      </c>
      <c r="B14" s="113"/>
      <c r="C14" s="577">
        <v>2600</v>
      </c>
    </row>
    <row r="15" spans="1:3">
      <c r="A15" s="46" t="s">
        <v>750</v>
      </c>
      <c r="B15" s="113">
        <v>700</v>
      </c>
      <c r="C15" s="577">
        <v>700</v>
      </c>
    </row>
    <row r="16" spans="1:3">
      <c r="A16" s="46" t="s">
        <v>751</v>
      </c>
      <c r="B16" s="113"/>
      <c r="C16" s="577">
        <v>1200</v>
      </c>
    </row>
    <row r="17" spans="1:3">
      <c r="A17" s="108" t="s">
        <v>754</v>
      </c>
      <c r="B17" s="113"/>
      <c r="C17" s="577">
        <v>105</v>
      </c>
    </row>
    <row r="18" spans="1:3">
      <c r="A18" s="108" t="s">
        <v>737</v>
      </c>
      <c r="B18" s="113"/>
      <c r="C18" s="577">
        <v>70</v>
      </c>
    </row>
    <row r="19" spans="1:3">
      <c r="A19" s="108" t="s">
        <v>738</v>
      </c>
      <c r="B19" s="113"/>
      <c r="C19" s="577">
        <v>500</v>
      </c>
    </row>
    <row r="20" spans="1:3">
      <c r="A20" s="108" t="s">
        <v>739</v>
      </c>
      <c r="B20" s="113"/>
      <c r="C20" s="577">
        <v>130</v>
      </c>
    </row>
    <row r="21" spans="1:3">
      <c r="A21" s="108" t="s">
        <v>740</v>
      </c>
      <c r="B21" s="113"/>
      <c r="C21" s="577">
        <v>1800</v>
      </c>
    </row>
    <row r="22" spans="1:3">
      <c r="A22" s="108" t="s">
        <v>741</v>
      </c>
      <c r="B22" s="113"/>
      <c r="C22" s="577">
        <v>48</v>
      </c>
    </row>
    <row r="23" spans="1:3">
      <c r="A23" s="108" t="s">
        <v>742</v>
      </c>
      <c r="B23" s="113"/>
      <c r="C23" s="577">
        <v>200</v>
      </c>
    </row>
    <row r="24" spans="1:3" ht="15.75" thickBot="1">
      <c r="A24" s="571" t="s">
        <v>801</v>
      </c>
      <c r="B24" s="572"/>
      <c r="C24" s="583">
        <v>7950</v>
      </c>
    </row>
    <row r="25" spans="1:3" ht="15.75" thickBot="1">
      <c r="A25" s="720"/>
      <c r="B25" s="720"/>
      <c r="C25" s="721">
        <f>SUM(C13:C24)</f>
        <v>16503</v>
      </c>
    </row>
    <row r="26" spans="1:3" ht="15.75" thickTop="1"/>
  </sheetData>
  <phoneticPr fontId="50" type="noConversion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RowHeight="18.75" customHeight="1"/>
  <cols>
    <col min="1" max="1" width="56.42578125" style="3" customWidth="1"/>
    <col min="2" max="2" width="14.140625" style="5" customWidth="1"/>
    <col min="3" max="3" width="15.5703125" style="4" customWidth="1"/>
    <col min="4" max="16384" width="9.140625" style="1"/>
  </cols>
  <sheetData>
    <row r="1" spans="1:3" s="2" customFormat="1" ht="18.75" customHeight="1">
      <c r="A1" s="106" t="s">
        <v>318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2" customFormat="1" ht="18.75" customHeight="1">
      <c r="A4" s="51"/>
      <c r="B4" s="107"/>
      <c r="C4" s="480"/>
    </row>
    <row r="5" spans="1:3" s="2" customFormat="1" ht="18.75" customHeight="1">
      <c r="A5" s="108" t="s">
        <v>69</v>
      </c>
      <c r="B5" s="152">
        <v>1200</v>
      </c>
      <c r="C5" s="481">
        <v>1200</v>
      </c>
    </row>
    <row r="6" spans="1:3" s="2" customFormat="1" ht="18.75" customHeight="1">
      <c r="A6" s="108" t="s">
        <v>555</v>
      </c>
      <c r="B6" s="152">
        <v>770</v>
      </c>
      <c r="C6" s="481">
        <v>1260</v>
      </c>
    </row>
    <row r="7" spans="1:3" ht="18.75" customHeight="1">
      <c r="A7" s="108" t="s">
        <v>554</v>
      </c>
      <c r="B7" s="152"/>
      <c r="C7" s="481">
        <v>735</v>
      </c>
    </row>
    <row r="8" spans="1:3" ht="18.75" customHeight="1">
      <c r="A8" s="108" t="s">
        <v>67</v>
      </c>
      <c r="B8" s="152">
        <v>2000</v>
      </c>
      <c r="C8" s="481"/>
    </row>
    <row r="9" spans="1:3" ht="18.75" customHeight="1">
      <c r="A9" s="108" t="s">
        <v>107</v>
      </c>
      <c r="B9" s="43">
        <v>900</v>
      </c>
      <c r="C9" s="469">
        <v>900</v>
      </c>
    </row>
    <row r="10" spans="1:3" ht="18.75" customHeight="1">
      <c r="A10" s="108" t="s">
        <v>68</v>
      </c>
      <c r="B10" s="152"/>
      <c r="C10" s="481"/>
    </row>
    <row r="11" spans="1:3" ht="18.75" customHeight="1">
      <c r="A11" s="41" t="s">
        <v>526</v>
      </c>
      <c r="B11" s="43"/>
      <c r="C11" s="461">
        <v>180</v>
      </c>
    </row>
    <row r="12" spans="1:3" ht="18.75" customHeight="1">
      <c r="A12" s="41" t="s">
        <v>527</v>
      </c>
      <c r="B12" s="43"/>
      <c r="C12" s="461">
        <v>60</v>
      </c>
    </row>
    <row r="13" spans="1:3" ht="18.75" customHeight="1">
      <c r="A13" s="41" t="s">
        <v>553</v>
      </c>
      <c r="B13" s="43"/>
      <c r="C13" s="461">
        <v>200</v>
      </c>
    </row>
    <row r="14" spans="1:3" ht="18.75" customHeight="1">
      <c r="A14" s="41"/>
      <c r="B14" s="43"/>
      <c r="C14" s="461"/>
    </row>
    <row r="15" spans="1:3" ht="18.75" customHeight="1">
      <c r="A15" s="41" t="s">
        <v>558</v>
      </c>
      <c r="B15" s="43"/>
      <c r="C15" s="461"/>
    </row>
    <row r="16" spans="1:3" ht="18.75" customHeight="1">
      <c r="A16" s="41" t="s">
        <v>559</v>
      </c>
      <c r="B16" s="43"/>
      <c r="C16" s="461"/>
    </row>
    <row r="17" spans="1:3" ht="18.75" customHeight="1">
      <c r="A17" s="52" t="s">
        <v>2</v>
      </c>
      <c r="B17" s="275">
        <f>SUM(B4:B16)</f>
        <v>4870</v>
      </c>
      <c r="C17" s="482">
        <f>SUM(C4:C16)</f>
        <v>4535</v>
      </c>
    </row>
    <row r="18" spans="1:3" s="2" customFormat="1" ht="18.75" customHeight="1">
      <c r="A18" s="3"/>
      <c r="B18" s="5"/>
      <c r="C18" s="4"/>
    </row>
    <row r="19" spans="1:3" ht="18.75" customHeight="1">
      <c r="A19" s="414" t="s">
        <v>557</v>
      </c>
    </row>
    <row r="20" spans="1:3" ht="18.75" customHeight="1">
      <c r="A20" s="20" t="s">
        <v>556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/>
  </sheetViews>
  <sheetFormatPr defaultColWidth="8.85546875" defaultRowHeight="15.75"/>
  <cols>
    <col min="1" max="1" width="49.85546875" style="7" customWidth="1"/>
    <col min="2" max="2" width="14.85546875" style="7" customWidth="1"/>
    <col min="3" max="3" width="16.5703125" style="7" customWidth="1"/>
    <col min="4" max="4" width="20.7109375" style="7" customWidth="1"/>
    <col min="5" max="16384" width="8.85546875" style="7"/>
  </cols>
  <sheetData>
    <row r="1" spans="1:3" s="12" customFormat="1">
      <c r="A1" s="153" t="s">
        <v>354</v>
      </c>
      <c r="B1" s="154"/>
      <c r="C1" s="483"/>
    </row>
    <row r="2" spans="1:3" s="10" customFormat="1">
      <c r="A2" s="155"/>
      <c r="B2" s="156">
        <v>2005</v>
      </c>
      <c r="C2" s="484">
        <v>2006</v>
      </c>
    </row>
    <row r="3" spans="1:3" s="11" customFormat="1">
      <c r="A3" s="157" t="s">
        <v>21</v>
      </c>
      <c r="B3" s="156"/>
      <c r="C3" s="484"/>
    </row>
    <row r="4" spans="1:3" s="11" customFormat="1">
      <c r="A4" s="158"/>
      <c r="B4" s="159"/>
      <c r="C4" s="485"/>
    </row>
    <row r="5" spans="1:3" s="10" customFormat="1">
      <c r="A5" s="163" t="s">
        <v>377</v>
      </c>
      <c r="B5" s="159">
        <v>2700</v>
      </c>
      <c r="C5" s="486"/>
    </row>
    <row r="6" spans="1:3" s="10" customFormat="1">
      <c r="A6" s="158" t="s">
        <v>484</v>
      </c>
      <c r="B6" s="160"/>
      <c r="C6" s="485">
        <v>1700</v>
      </c>
    </row>
    <row r="7" spans="1:3" s="8" customFormat="1" ht="15">
      <c r="A7" s="158" t="s">
        <v>480</v>
      </c>
      <c r="B7" s="160"/>
      <c r="C7" s="485">
        <v>300</v>
      </c>
    </row>
    <row r="8" spans="1:3" s="8" customFormat="1" ht="15">
      <c r="A8" s="158" t="s">
        <v>29</v>
      </c>
      <c r="B8" s="160">
        <v>2000</v>
      </c>
      <c r="C8" s="485"/>
    </row>
    <row r="9" spans="1:3" s="8" customFormat="1" ht="15">
      <c r="A9" s="158" t="s">
        <v>218</v>
      </c>
      <c r="B9" s="160">
        <v>800</v>
      </c>
      <c r="C9" s="485"/>
    </row>
    <row r="10" spans="1:3" s="8" customFormat="1" ht="15">
      <c r="A10" s="158" t="s">
        <v>756</v>
      </c>
      <c r="B10" s="160">
        <v>2000</v>
      </c>
      <c r="C10" s="485">
        <v>5000</v>
      </c>
    </row>
    <row r="11" spans="1:3" s="8" customFormat="1" ht="15">
      <c r="A11" s="158" t="s">
        <v>486</v>
      </c>
      <c r="B11" s="160"/>
      <c r="C11" s="485">
        <v>996</v>
      </c>
    </row>
    <row r="12" spans="1:3" s="8" customFormat="1" ht="15">
      <c r="A12" s="158" t="s">
        <v>106</v>
      </c>
      <c r="B12" s="160">
        <v>6000</v>
      </c>
      <c r="C12" s="485"/>
    </row>
    <row r="13" spans="1:3" s="8" customFormat="1" ht="15">
      <c r="A13" s="162" t="s">
        <v>220</v>
      </c>
      <c r="B13" s="490">
        <v>300</v>
      </c>
      <c r="C13" s="487"/>
    </row>
    <row r="14" spans="1:3" s="8" customFormat="1" ht="15">
      <c r="A14" s="158" t="s">
        <v>479</v>
      </c>
      <c r="B14" s="160"/>
      <c r="C14" s="485">
        <v>1000</v>
      </c>
    </row>
    <row r="15" spans="1:3" s="8" customFormat="1" ht="15">
      <c r="A15" s="158" t="s">
        <v>481</v>
      </c>
      <c r="B15" s="160"/>
      <c r="C15" s="485">
        <v>175</v>
      </c>
    </row>
    <row r="16" spans="1:3" s="8" customFormat="1" ht="15">
      <c r="A16" s="162" t="s">
        <v>221</v>
      </c>
      <c r="B16" s="490">
        <v>750</v>
      </c>
      <c r="C16" s="487"/>
    </row>
    <row r="17" spans="1:3" s="8" customFormat="1" ht="15">
      <c r="A17" s="158" t="s">
        <v>483</v>
      </c>
      <c r="B17" s="160">
        <v>1500</v>
      </c>
      <c r="C17" s="485"/>
    </row>
    <row r="18" spans="1:3" s="8" customFormat="1" ht="15">
      <c r="A18" s="158" t="s">
        <v>711</v>
      </c>
      <c r="B18" s="160">
        <v>400</v>
      </c>
      <c r="C18" s="485">
        <v>400</v>
      </c>
    </row>
    <row r="19" spans="1:3" s="8" customFormat="1" ht="15">
      <c r="A19" s="158" t="s">
        <v>712</v>
      </c>
      <c r="B19" s="160"/>
      <c r="C19" s="485">
        <v>375</v>
      </c>
    </row>
    <row r="20" spans="1:3" s="8" customFormat="1" ht="15">
      <c r="A20" s="158" t="s">
        <v>478</v>
      </c>
      <c r="B20" s="160"/>
      <c r="C20" s="485">
        <v>849</v>
      </c>
    </row>
    <row r="21" spans="1:3" s="8" customFormat="1" ht="15">
      <c r="A21" s="158" t="s">
        <v>713</v>
      </c>
      <c r="B21" s="160"/>
      <c r="C21" s="485">
        <v>491</v>
      </c>
    </row>
    <row r="22" spans="1:3" s="8" customFormat="1" ht="15">
      <c r="A22" s="158" t="s">
        <v>476</v>
      </c>
      <c r="B22" s="160"/>
      <c r="C22" s="485">
        <v>165</v>
      </c>
    </row>
    <row r="23" spans="1:3" s="8" customFormat="1" ht="15">
      <c r="A23" s="158" t="s">
        <v>477</v>
      </c>
      <c r="B23" s="160"/>
      <c r="C23" s="485">
        <v>159</v>
      </c>
    </row>
    <row r="24" spans="1:3" s="8" customFormat="1" ht="15">
      <c r="A24" s="162" t="s">
        <v>219</v>
      </c>
      <c r="B24" s="490">
        <v>150</v>
      </c>
      <c r="C24" s="487"/>
    </row>
    <row r="25" spans="1:3">
      <c r="A25" s="158" t="s">
        <v>30</v>
      </c>
      <c r="B25" s="160">
        <v>500</v>
      </c>
      <c r="C25" s="485"/>
    </row>
    <row r="26" spans="1:3">
      <c r="A26" s="158" t="s">
        <v>482</v>
      </c>
      <c r="B26" s="160"/>
      <c r="C26" s="485">
        <v>400</v>
      </c>
    </row>
    <row r="27" spans="1:3">
      <c r="A27" s="390" t="s">
        <v>485</v>
      </c>
      <c r="B27" s="391"/>
      <c r="C27" s="488">
        <v>100</v>
      </c>
    </row>
    <row r="28" spans="1:3">
      <c r="A28" s="164" t="s">
        <v>19</v>
      </c>
      <c r="B28" s="165">
        <f>SUM(B4:B26)</f>
        <v>17100</v>
      </c>
      <c r="C28" s="489">
        <f>SUM(C4:C27)</f>
        <v>12110</v>
      </c>
    </row>
    <row r="30" spans="1:3">
      <c r="A30" s="22"/>
      <c r="B30" s="23"/>
      <c r="C30" s="23"/>
    </row>
    <row r="31" spans="1:3">
      <c r="A31" s="22"/>
    </row>
    <row r="32" spans="1:3">
      <c r="A32" s="22"/>
    </row>
  </sheetData>
  <phoneticPr fontId="0" type="noConversion"/>
  <printOptions horizontalCentered="1"/>
  <pageMargins left="0.5" right="0.25" top="1" bottom="1" header="0.5" footer="0.5"/>
  <pageSetup orientation="portrait" r:id="rId1"/>
  <headerFooter alignWithMargins="0">
    <oddFooter>&amp;L&amp;Z&amp;F, &amp;A&amp;R&amp;D,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pane ySplit="1" topLeftCell="A2" activePane="bottomLeft" state="frozen"/>
      <selection pane="bottomLeft"/>
    </sheetView>
  </sheetViews>
  <sheetFormatPr defaultRowHeight="12.75"/>
  <cols>
    <col min="1" max="1" width="49.85546875" customWidth="1"/>
    <col min="2" max="2" width="14.42578125" customWidth="1"/>
    <col min="3" max="3" width="14.7109375" customWidth="1"/>
    <col min="4" max="4" width="10.28515625" bestFit="1" customWidth="1"/>
    <col min="5" max="5" width="11.28515625" bestFit="1" customWidth="1"/>
    <col min="6" max="6" width="10.28515625" bestFit="1" customWidth="1"/>
  </cols>
  <sheetData>
    <row r="1" spans="1:6" ht="15.75">
      <c r="A1" s="132" t="s">
        <v>319</v>
      </c>
      <c r="B1" s="176"/>
      <c r="C1" s="175"/>
      <c r="D1" s="24"/>
      <c r="E1" s="24"/>
      <c r="F1" s="24"/>
    </row>
    <row r="2" spans="1:6" ht="15.75">
      <c r="A2" s="172"/>
      <c r="B2" s="174">
        <v>2005</v>
      </c>
      <c r="C2" s="173">
        <v>2006</v>
      </c>
      <c r="D2" s="24"/>
      <c r="E2" s="24"/>
      <c r="F2" s="24"/>
    </row>
    <row r="3" spans="1:6" ht="15">
      <c r="A3" s="166" t="s">
        <v>264</v>
      </c>
      <c r="B3" s="113">
        <v>18295</v>
      </c>
      <c r="C3" s="167">
        <v>18295</v>
      </c>
      <c r="D3" s="30"/>
      <c r="E3" s="24"/>
      <c r="F3" s="24"/>
    </row>
    <row r="4" spans="1:6" ht="15">
      <c r="A4" s="177" t="s">
        <v>265</v>
      </c>
      <c r="B4" s="181">
        <v>21725</v>
      </c>
      <c r="C4" s="168">
        <v>21725</v>
      </c>
      <c r="D4" s="24"/>
      <c r="E4" s="24"/>
      <c r="F4" s="24"/>
    </row>
    <row r="5" spans="1:6" ht="15.75">
      <c r="A5" s="792" t="s">
        <v>898</v>
      </c>
      <c r="B5" s="161"/>
      <c r="C5" s="168">
        <v>12500</v>
      </c>
      <c r="D5" s="24"/>
      <c r="E5" s="24"/>
      <c r="F5" s="24"/>
    </row>
    <row r="6" spans="1:6">
      <c r="A6" s="178"/>
      <c r="B6" s="180"/>
      <c r="C6" s="179"/>
      <c r="D6" s="24"/>
      <c r="E6" s="24"/>
      <c r="F6" s="24"/>
    </row>
    <row r="7" spans="1:6" ht="24" customHeight="1">
      <c r="A7" s="169" t="s">
        <v>151</v>
      </c>
      <c r="B7" s="171">
        <f>SUM(B3:B6)</f>
        <v>40020</v>
      </c>
      <c r="C7" s="170">
        <f>SUM(C3:C6)</f>
        <v>52520</v>
      </c>
      <c r="D7" s="24"/>
      <c r="E7" s="24"/>
      <c r="F7" s="24"/>
    </row>
    <row r="8" spans="1:6">
      <c r="D8" s="24"/>
      <c r="E8" s="24"/>
      <c r="F8" s="24"/>
    </row>
    <row r="9" spans="1:6">
      <c r="D9" s="24"/>
      <c r="E9" s="24"/>
      <c r="F9" s="24"/>
    </row>
    <row r="10" spans="1:6">
      <c r="D10" s="24"/>
      <c r="E10" s="24"/>
      <c r="F10" s="24"/>
    </row>
    <row r="11" spans="1:6">
      <c r="D11" s="24"/>
      <c r="E11" s="24"/>
      <c r="F11" s="24"/>
    </row>
    <row r="12" spans="1:6">
      <c r="D12" s="24"/>
      <c r="E12" s="24"/>
      <c r="F12" s="24"/>
    </row>
    <row r="13" spans="1:6">
      <c r="D13" s="24"/>
      <c r="E13" s="24"/>
      <c r="F13" s="24"/>
    </row>
    <row r="14" spans="1:6">
      <c r="D14" s="24"/>
      <c r="E14" s="24"/>
      <c r="F14" s="24"/>
    </row>
    <row r="15" spans="1:6">
      <c r="D15" s="24"/>
      <c r="E15" s="24"/>
      <c r="F15" s="24"/>
    </row>
    <row r="16" spans="1:6">
      <c r="D16" s="24"/>
      <c r="E16" s="24"/>
      <c r="F16" s="24"/>
    </row>
    <row r="17" spans="4:6">
      <c r="D17" s="24"/>
      <c r="E17" s="24"/>
      <c r="F17" s="24"/>
    </row>
    <row r="18" spans="4:6">
      <c r="D18" s="24"/>
      <c r="E18" s="24"/>
      <c r="F18" s="24"/>
    </row>
  </sheetData>
  <phoneticPr fontId="0" type="noConversion"/>
  <printOptions horizontalCentered="1"/>
  <pageMargins left="0.5" right="0.25" top="0.75" bottom="0.75" header="0.5" footer="0.5"/>
  <pageSetup orientation="portrait" r:id="rId1"/>
  <headerFooter alignWithMargins="0"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workbookViewId="0">
      <selection sqref="A1:B1"/>
    </sheetView>
  </sheetViews>
  <sheetFormatPr defaultRowHeight="18.75" customHeight="1"/>
  <cols>
    <col min="1" max="1" width="36.5703125" style="6" customWidth="1"/>
    <col min="2" max="2" width="12.140625" style="6" customWidth="1"/>
    <col min="3" max="3" width="12.85546875" style="15" bestFit="1" customWidth="1"/>
    <col min="4" max="4" width="14.140625" style="16" bestFit="1" customWidth="1"/>
    <col min="5" max="5" width="14.28515625" style="6" bestFit="1" customWidth="1"/>
    <col min="6" max="16384" width="9.140625" style="6"/>
  </cols>
  <sheetData>
    <row r="1" spans="1:6" ht="18.75" customHeight="1">
      <c r="A1" s="921" t="s">
        <v>367</v>
      </c>
      <c r="B1" s="922"/>
      <c r="C1" s="193"/>
      <c r="D1" s="194"/>
      <c r="E1" s="195"/>
    </row>
    <row r="2" spans="1:6" ht="15.75">
      <c r="A2" s="190" t="s">
        <v>42</v>
      </c>
      <c r="B2" s="191"/>
      <c r="C2" s="191"/>
      <c r="D2" s="191"/>
      <c r="E2" s="192"/>
    </row>
    <row r="3" spans="1:6" s="17" customFormat="1" ht="15.75">
      <c r="A3" s="37" t="s">
        <v>43</v>
      </c>
      <c r="B3" s="121" t="s">
        <v>44</v>
      </c>
      <c r="C3" s="121" t="s">
        <v>45</v>
      </c>
      <c r="D3" s="121" t="s">
        <v>46</v>
      </c>
      <c r="E3" s="182" t="s">
        <v>47</v>
      </c>
    </row>
    <row r="4" spans="1:6" ht="14.1" customHeight="1">
      <c r="A4" s="108" t="s">
        <v>48</v>
      </c>
      <c r="B4" s="120">
        <v>18</v>
      </c>
      <c r="C4" s="120">
        <v>2</v>
      </c>
      <c r="D4" s="136">
        <v>68</v>
      </c>
      <c r="E4" s="183">
        <f>B4*C4*D4</f>
        <v>2448</v>
      </c>
    </row>
    <row r="5" spans="1:6" ht="14.1" customHeight="1">
      <c r="A5" s="108" t="s">
        <v>49</v>
      </c>
      <c r="B5" s="120">
        <v>18</v>
      </c>
      <c r="C5" s="120">
        <v>1</v>
      </c>
      <c r="D5" s="136">
        <v>73</v>
      </c>
      <c r="E5" s="183">
        <f>B5*C5*D5</f>
        <v>1314</v>
      </c>
    </row>
    <row r="6" spans="1:6" ht="14.1" customHeight="1">
      <c r="A6" s="108" t="s">
        <v>50</v>
      </c>
      <c r="B6" s="120">
        <v>18</v>
      </c>
      <c r="C6" s="120">
        <v>6</v>
      </c>
      <c r="D6" s="136">
        <v>12</v>
      </c>
      <c r="E6" s="183">
        <f>B6*C6*D6</f>
        <v>1296</v>
      </c>
    </row>
    <row r="7" spans="1:6" ht="14.1" customHeight="1">
      <c r="A7" s="108" t="s">
        <v>51</v>
      </c>
      <c r="B7" s="120">
        <v>18</v>
      </c>
      <c r="C7" s="120">
        <v>2</v>
      </c>
      <c r="D7" s="136">
        <v>30</v>
      </c>
      <c r="E7" s="297">
        <f>B7*C7*D7</f>
        <v>1080</v>
      </c>
    </row>
    <row r="8" spans="1:6" ht="14.1" customHeight="1">
      <c r="A8" s="108" t="s">
        <v>52</v>
      </c>
      <c r="B8" s="120">
        <v>18</v>
      </c>
      <c r="C8" s="120">
        <v>4</v>
      </c>
      <c r="D8" s="136">
        <v>65</v>
      </c>
      <c r="E8" s="297">
        <f>B8*C8*D8</f>
        <v>4680</v>
      </c>
    </row>
    <row r="9" spans="1:6" ht="14.1" customHeight="1">
      <c r="A9" s="134"/>
      <c r="B9" s="120"/>
      <c r="C9" s="120"/>
      <c r="D9" s="120"/>
      <c r="E9" s="298">
        <f>SUM(E4:E8)</f>
        <v>10818</v>
      </c>
    </row>
    <row r="10" spans="1:6" ht="14.1" customHeight="1">
      <c r="A10" s="134" t="s">
        <v>53</v>
      </c>
      <c r="B10" s="120"/>
      <c r="C10" s="120"/>
      <c r="D10" s="120"/>
      <c r="E10" s="299"/>
    </row>
    <row r="11" spans="1:6" s="14" customFormat="1" ht="14.1" customHeight="1">
      <c r="A11" s="37" t="s">
        <v>43</v>
      </c>
      <c r="B11" s="121" t="s">
        <v>44</v>
      </c>
      <c r="C11" s="121" t="s">
        <v>45</v>
      </c>
      <c r="D11" s="121" t="s">
        <v>46</v>
      </c>
      <c r="E11" s="186" t="s">
        <v>47</v>
      </c>
    </row>
    <row r="12" spans="1:6" ht="14.1" customHeight="1">
      <c r="A12" s="108" t="s">
        <v>48</v>
      </c>
      <c r="B12" s="120">
        <v>6</v>
      </c>
      <c r="C12" s="120">
        <v>1</v>
      </c>
      <c r="D12" s="136">
        <v>68</v>
      </c>
      <c r="E12" s="183">
        <f>B12*C12*D12</f>
        <v>408</v>
      </c>
    </row>
    <row r="13" spans="1:6" ht="14.1" customHeight="1">
      <c r="A13" s="108" t="s">
        <v>50</v>
      </c>
      <c r="B13" s="120">
        <v>6</v>
      </c>
      <c r="C13" s="120">
        <v>1</v>
      </c>
      <c r="D13" s="136">
        <v>12</v>
      </c>
      <c r="E13" s="183">
        <f>B13*C13*D13</f>
        <v>72</v>
      </c>
    </row>
    <row r="14" spans="1:6" ht="14.1" customHeight="1">
      <c r="A14" s="108" t="s">
        <v>51</v>
      </c>
      <c r="B14" s="120">
        <v>6</v>
      </c>
      <c r="C14" s="120">
        <v>1</v>
      </c>
      <c r="D14" s="136">
        <v>30</v>
      </c>
      <c r="E14" s="183">
        <f>B14*C14*D14</f>
        <v>180</v>
      </c>
    </row>
    <row r="15" spans="1:6" ht="14.1" customHeight="1">
      <c r="A15" s="108" t="s">
        <v>112</v>
      </c>
      <c r="B15" s="120">
        <v>6</v>
      </c>
      <c r="C15" s="120">
        <v>1</v>
      </c>
      <c r="D15" s="136">
        <v>65</v>
      </c>
      <c r="E15" s="183">
        <f>B15*C15*D15</f>
        <v>390</v>
      </c>
    </row>
    <row r="16" spans="1:6" ht="14.1" customHeight="1">
      <c r="A16" s="108"/>
      <c r="B16" s="120"/>
      <c r="C16" s="120"/>
      <c r="D16" s="120"/>
      <c r="E16" s="184">
        <f>SUM(E12:E15)</f>
        <v>1050</v>
      </c>
      <c r="F16" s="18"/>
    </row>
    <row r="17" spans="1:6" ht="14.1" customHeight="1">
      <c r="A17" s="134" t="s">
        <v>156</v>
      </c>
      <c r="B17" s="120"/>
      <c r="C17" s="120"/>
      <c r="D17" s="120"/>
      <c r="E17" s="185"/>
    </row>
    <row r="18" spans="1:6" s="14" customFormat="1" ht="14.1" customHeight="1" thickBot="1">
      <c r="A18" s="37" t="s">
        <v>43</v>
      </c>
      <c r="B18" s="121" t="s">
        <v>44</v>
      </c>
      <c r="C18" s="121" t="s">
        <v>45</v>
      </c>
      <c r="D18" s="121" t="s">
        <v>46</v>
      </c>
      <c r="E18" s="186" t="s">
        <v>47</v>
      </c>
    </row>
    <row r="19" spans="1:6" ht="14.1" customHeight="1" thickTop="1">
      <c r="A19" s="108" t="s">
        <v>50</v>
      </c>
      <c r="B19" s="923" t="s">
        <v>744</v>
      </c>
      <c r="C19" s="924"/>
      <c r="D19" s="925"/>
      <c r="E19" s="183"/>
    </row>
    <row r="20" spans="1:6" ht="14.1" customHeight="1">
      <c r="A20" s="108" t="s">
        <v>51</v>
      </c>
      <c r="B20" s="926"/>
      <c r="C20" s="927"/>
      <c r="D20" s="928"/>
      <c r="E20" s="183"/>
    </row>
    <row r="21" spans="1:6" ht="14.1" customHeight="1">
      <c r="A21" s="108" t="s">
        <v>52</v>
      </c>
      <c r="B21" s="926"/>
      <c r="C21" s="927"/>
      <c r="D21" s="928"/>
      <c r="E21" s="183"/>
    </row>
    <row r="22" spans="1:6" ht="14.1" customHeight="1" thickBot="1">
      <c r="A22" s="134"/>
      <c r="B22" s="929"/>
      <c r="C22" s="930"/>
      <c r="D22" s="931"/>
      <c r="E22" s="184">
        <f>SUM(E17:E21)</f>
        <v>0</v>
      </c>
      <c r="F22" s="18"/>
    </row>
    <row r="23" spans="1:6" ht="14.1" customHeight="1" thickTop="1">
      <c r="A23" s="134" t="s">
        <v>111</v>
      </c>
      <c r="B23" s="120"/>
      <c r="C23" s="120"/>
      <c r="D23" s="120"/>
      <c r="E23" s="185"/>
    </row>
    <row r="24" spans="1:6" s="14" customFormat="1" ht="14.1" customHeight="1">
      <c r="A24" s="37" t="s">
        <v>43</v>
      </c>
      <c r="B24" s="121" t="s">
        <v>44</v>
      </c>
      <c r="C24" s="121" t="s">
        <v>45</v>
      </c>
      <c r="D24" s="121" t="s">
        <v>46</v>
      </c>
      <c r="E24" s="186" t="s">
        <v>47</v>
      </c>
    </row>
    <row r="25" spans="1:6" ht="14.1" customHeight="1">
      <c r="A25" s="108" t="s">
        <v>48</v>
      </c>
      <c r="B25" s="120">
        <v>3</v>
      </c>
      <c r="C25" s="120">
        <v>5</v>
      </c>
      <c r="D25" s="136">
        <v>68</v>
      </c>
      <c r="E25" s="183">
        <f>B25*C25*D25</f>
        <v>1020</v>
      </c>
    </row>
    <row r="26" spans="1:6" ht="14.1" customHeight="1">
      <c r="A26" s="108" t="s">
        <v>49</v>
      </c>
      <c r="B26" s="120">
        <v>3</v>
      </c>
      <c r="C26" s="120">
        <v>5</v>
      </c>
      <c r="D26" s="136">
        <v>73</v>
      </c>
      <c r="E26" s="183">
        <f>B26*C26*D26</f>
        <v>1095</v>
      </c>
    </row>
    <row r="27" spans="1:6" ht="14.1" customHeight="1">
      <c r="A27" s="108" t="s">
        <v>51</v>
      </c>
      <c r="B27" s="120">
        <v>3</v>
      </c>
      <c r="C27" s="120">
        <v>5</v>
      </c>
      <c r="D27" s="136">
        <v>30</v>
      </c>
      <c r="E27" s="183">
        <f>B27*C27*D27</f>
        <v>450</v>
      </c>
    </row>
    <row r="28" spans="1:6" ht="14.1" customHeight="1">
      <c r="A28" s="108" t="s">
        <v>112</v>
      </c>
      <c r="B28" s="120">
        <v>3</v>
      </c>
      <c r="C28" s="120">
        <v>1</v>
      </c>
      <c r="D28" s="109">
        <v>65</v>
      </c>
      <c r="E28" s="187">
        <f>B28*C28*D28</f>
        <v>195</v>
      </c>
    </row>
    <row r="29" spans="1:6" ht="14.1" customHeight="1">
      <c r="A29" s="134"/>
      <c r="B29" s="120"/>
      <c r="C29" s="120"/>
      <c r="D29" s="120"/>
      <c r="E29" s="184">
        <f>SUM(E23:E28)</f>
        <v>2760</v>
      </c>
    </row>
    <row r="30" spans="1:6" ht="14.1" customHeight="1">
      <c r="A30" s="134" t="s">
        <v>54</v>
      </c>
      <c r="B30" s="120"/>
      <c r="C30" s="120"/>
      <c r="D30" s="120"/>
      <c r="E30" s="185"/>
    </row>
    <row r="31" spans="1:6" s="14" customFormat="1" ht="14.1" customHeight="1">
      <c r="A31" s="51" t="s">
        <v>43</v>
      </c>
      <c r="B31" s="121" t="s">
        <v>44</v>
      </c>
      <c r="C31" s="121" t="s">
        <v>45</v>
      </c>
      <c r="D31" s="121" t="s">
        <v>46</v>
      </c>
      <c r="E31" s="186" t="s">
        <v>47</v>
      </c>
    </row>
    <row r="32" spans="1:6" ht="14.1" customHeight="1">
      <c r="A32" s="108" t="s">
        <v>51</v>
      </c>
      <c r="B32" s="120">
        <v>2</v>
      </c>
      <c r="C32" s="120">
        <v>1</v>
      </c>
      <c r="D32" s="136">
        <v>30</v>
      </c>
      <c r="E32" s="183">
        <f>B32*C32*D32</f>
        <v>60</v>
      </c>
    </row>
    <row r="33" spans="1:6" ht="14.1" customHeight="1">
      <c r="A33" s="134"/>
      <c r="B33" s="120"/>
      <c r="C33" s="120"/>
      <c r="D33" s="120"/>
      <c r="E33" s="188">
        <f>SUM(E32:E32)</f>
        <v>60</v>
      </c>
      <c r="F33" s="18"/>
    </row>
    <row r="34" spans="1:6" ht="14.1" customHeight="1">
      <c r="A34" s="134" t="s">
        <v>55</v>
      </c>
      <c r="B34" s="120"/>
      <c r="C34" s="120"/>
      <c r="D34" s="120"/>
      <c r="E34" s="185"/>
    </row>
    <row r="35" spans="1:6" s="14" customFormat="1" ht="14.1" customHeight="1">
      <c r="A35" s="37" t="s">
        <v>43</v>
      </c>
      <c r="B35" s="121"/>
      <c r="C35" s="121" t="s">
        <v>45</v>
      </c>
      <c r="D35" s="121" t="s">
        <v>46</v>
      </c>
      <c r="E35" s="186" t="s">
        <v>47</v>
      </c>
    </row>
    <row r="36" spans="1:6" ht="14.1" customHeight="1">
      <c r="A36" s="108" t="s">
        <v>113</v>
      </c>
      <c r="B36" s="120"/>
      <c r="C36" s="120">
        <v>15</v>
      </c>
      <c r="D36" s="136">
        <v>68</v>
      </c>
      <c r="E36" s="183">
        <f>C36*D36</f>
        <v>1020</v>
      </c>
    </row>
    <row r="37" spans="1:6" ht="14.1" customHeight="1">
      <c r="A37" s="108" t="s">
        <v>49</v>
      </c>
      <c r="B37" s="120"/>
      <c r="C37" s="120">
        <v>15</v>
      </c>
      <c r="D37" s="136">
        <v>73</v>
      </c>
      <c r="E37" s="183">
        <f>C37*D37</f>
        <v>1095</v>
      </c>
    </row>
    <row r="38" spans="1:6" ht="14.1" customHeight="1">
      <c r="A38" s="108" t="s">
        <v>56</v>
      </c>
      <c r="B38" s="120"/>
      <c r="C38" s="120">
        <v>15</v>
      </c>
      <c r="D38" s="136">
        <v>12</v>
      </c>
      <c r="E38" s="183">
        <f>C38*D38</f>
        <v>180</v>
      </c>
    </row>
    <row r="39" spans="1:6" ht="18" customHeight="1">
      <c r="A39" s="134"/>
      <c r="B39" s="120"/>
      <c r="C39" s="120"/>
      <c r="D39" s="136"/>
      <c r="E39" s="189">
        <f>SUM(E36:E38)</f>
        <v>2295</v>
      </c>
      <c r="F39" s="18"/>
    </row>
    <row r="40" spans="1:6" ht="14.1" customHeight="1">
      <c r="A40" s="134" t="s">
        <v>114</v>
      </c>
      <c r="B40" s="120"/>
      <c r="C40" s="120"/>
      <c r="D40" s="136"/>
      <c r="E40" s="189"/>
      <c r="F40" s="18"/>
    </row>
    <row r="41" spans="1:6" ht="14.1" customHeight="1">
      <c r="A41" s="37" t="s">
        <v>43</v>
      </c>
      <c r="B41" s="121"/>
      <c r="C41" s="121" t="s">
        <v>45</v>
      </c>
      <c r="D41" s="121" t="s">
        <v>46</v>
      </c>
      <c r="E41" s="186" t="s">
        <v>47</v>
      </c>
      <c r="F41" s="18"/>
    </row>
    <row r="42" spans="1:6" ht="14.1" customHeight="1">
      <c r="A42" s="108" t="s">
        <v>58</v>
      </c>
      <c r="B42" s="120"/>
      <c r="C42" s="120">
        <v>6</v>
      </c>
      <c r="D42" s="136">
        <v>45</v>
      </c>
      <c r="E42" s="183">
        <f t="shared" ref="E42:E47" si="0">C42*D42</f>
        <v>270</v>
      </c>
      <c r="F42" s="18"/>
    </row>
    <row r="43" spans="1:6" ht="14.1" customHeight="1">
      <c r="A43" s="108" t="s">
        <v>57</v>
      </c>
      <c r="B43" s="120"/>
      <c r="C43" s="120">
        <v>6</v>
      </c>
      <c r="D43" s="136">
        <v>75</v>
      </c>
      <c r="E43" s="183">
        <f t="shared" si="0"/>
        <v>450</v>
      </c>
      <c r="F43" s="18"/>
    </row>
    <row r="44" spans="1:6" ht="14.1" customHeight="1">
      <c r="A44" s="108" t="s">
        <v>115</v>
      </c>
      <c r="B44" s="120"/>
      <c r="C44" s="120">
        <v>6</v>
      </c>
      <c r="D44" s="136">
        <v>11</v>
      </c>
      <c r="E44" s="183">
        <f t="shared" si="0"/>
        <v>66</v>
      </c>
      <c r="F44" s="18"/>
    </row>
    <row r="45" spans="1:6" ht="14.1" customHeight="1">
      <c r="A45" s="108" t="s">
        <v>116</v>
      </c>
      <c r="B45" s="120"/>
      <c r="C45" s="120">
        <v>26</v>
      </c>
      <c r="D45" s="136">
        <v>17</v>
      </c>
      <c r="E45" s="183">
        <f t="shared" si="0"/>
        <v>442</v>
      </c>
      <c r="F45" s="18"/>
    </row>
    <row r="46" spans="1:6" ht="14.1" customHeight="1">
      <c r="A46" s="108" t="s">
        <v>117</v>
      </c>
      <c r="B46" s="120"/>
      <c r="C46" s="120">
        <v>6</v>
      </c>
      <c r="D46" s="136">
        <v>6</v>
      </c>
      <c r="E46" s="183">
        <f t="shared" si="0"/>
        <v>36</v>
      </c>
      <c r="F46" s="18"/>
    </row>
    <row r="47" spans="1:6" ht="14.1" customHeight="1">
      <c r="A47" s="108" t="s">
        <v>118</v>
      </c>
      <c r="B47" s="120"/>
      <c r="C47" s="120">
        <v>6</v>
      </c>
      <c r="D47" s="136">
        <v>8</v>
      </c>
      <c r="E47" s="183">
        <f t="shared" si="0"/>
        <v>48</v>
      </c>
      <c r="F47" s="18"/>
    </row>
    <row r="48" spans="1:6" ht="14.1" customHeight="1">
      <c r="A48" s="196"/>
      <c r="B48" s="197"/>
      <c r="C48" s="197"/>
      <c r="D48" s="197"/>
      <c r="E48" s="198">
        <f>SUM(E42:E47)</f>
        <v>1312</v>
      </c>
    </row>
    <row r="49" spans="1:5" ht="18.75" customHeight="1">
      <c r="A49" s="199" t="s">
        <v>2</v>
      </c>
      <c r="B49" s="200"/>
      <c r="C49" s="200"/>
      <c r="D49" s="200"/>
      <c r="E49" s="171">
        <f>SUM(E9,E16,E22,E29,E33,E39,E48)</f>
        <v>18295</v>
      </c>
    </row>
    <row r="50" spans="1:5" ht="18.75" customHeight="1">
      <c r="A50" s="27"/>
      <c r="B50" s="27"/>
      <c r="C50" s="27"/>
      <c r="D50" s="27"/>
      <c r="E50" s="27"/>
    </row>
    <row r="51" spans="1:5" ht="18.75" customHeight="1">
      <c r="A51" s="27"/>
      <c r="B51" s="27"/>
      <c r="C51" s="27"/>
      <c r="D51" s="27"/>
      <c r="E51" s="27"/>
    </row>
    <row r="52" spans="1:5" ht="18.75" customHeight="1">
      <c r="A52" s="27"/>
      <c r="B52" s="27"/>
      <c r="C52" s="27"/>
      <c r="D52" s="27"/>
      <c r="E52" s="27"/>
    </row>
    <row r="53" spans="1:5" ht="18.75" customHeight="1">
      <c r="A53" s="27"/>
      <c r="B53" s="27"/>
      <c r="C53" s="27"/>
      <c r="D53" s="27"/>
      <c r="E53" s="27"/>
    </row>
    <row r="54" spans="1:5" ht="18.75" customHeight="1">
      <c r="A54" s="27"/>
      <c r="B54" s="27"/>
      <c r="C54" s="27"/>
      <c r="D54" s="27"/>
      <c r="E54" s="27"/>
    </row>
    <row r="55" spans="1:5" ht="18.75" customHeight="1">
      <c r="A55" s="27"/>
      <c r="B55" s="27"/>
      <c r="C55" s="27"/>
      <c r="D55" s="27"/>
      <c r="E55" s="27"/>
    </row>
    <row r="56" spans="1:5" ht="18.75" customHeight="1">
      <c r="A56" s="27"/>
      <c r="B56" s="27"/>
      <c r="C56" s="27"/>
      <c r="D56" s="27"/>
      <c r="E56" s="27"/>
    </row>
    <row r="57" spans="1:5" ht="18.75" customHeight="1">
      <c r="A57" s="27"/>
      <c r="B57" s="27"/>
      <c r="C57" s="27"/>
      <c r="D57" s="27"/>
      <c r="E57" s="27"/>
    </row>
    <row r="58" spans="1:5" ht="18.75" customHeight="1">
      <c r="A58" s="27"/>
      <c r="B58" s="27"/>
      <c r="C58" s="27"/>
      <c r="D58" s="27"/>
      <c r="E58" s="27"/>
    </row>
    <row r="59" spans="1:5" ht="18.75" customHeight="1">
      <c r="A59" s="27"/>
      <c r="B59" s="27"/>
      <c r="C59" s="27"/>
      <c r="D59" s="27"/>
      <c r="E59" s="27"/>
    </row>
    <row r="60" spans="1:5" ht="18.75" customHeight="1">
      <c r="A60" s="27"/>
      <c r="B60" s="27"/>
      <c r="C60" s="27"/>
      <c r="D60" s="27"/>
      <c r="E60" s="27"/>
    </row>
    <row r="61" spans="1:5" ht="18.75" customHeight="1">
      <c r="A61" s="27"/>
      <c r="B61" s="27"/>
      <c r="C61" s="27"/>
      <c r="D61" s="27"/>
      <c r="E61" s="27"/>
    </row>
    <row r="62" spans="1:5" ht="18.75" customHeight="1">
      <c r="A62" s="27"/>
      <c r="B62" s="27"/>
      <c r="C62" s="27"/>
      <c r="D62" s="27"/>
      <c r="E62" s="27"/>
    </row>
    <row r="63" spans="1:5" ht="18.75" customHeight="1">
      <c r="A63" s="27"/>
      <c r="B63" s="27"/>
      <c r="C63" s="27"/>
      <c r="D63" s="27"/>
      <c r="E63" s="27"/>
    </row>
    <row r="64" spans="1:5" ht="18.75" customHeight="1">
      <c r="A64" s="27"/>
      <c r="B64" s="27"/>
      <c r="C64" s="27"/>
      <c r="D64" s="27"/>
      <c r="E64" s="27"/>
    </row>
    <row r="65" spans="1:5" ht="18.75" customHeight="1">
      <c r="A65" s="27"/>
      <c r="B65" s="27"/>
      <c r="C65" s="27"/>
      <c r="D65" s="27"/>
      <c r="E65" s="27"/>
    </row>
    <row r="66" spans="1:5" ht="18.75" customHeight="1">
      <c r="A66" s="27"/>
      <c r="B66" s="27"/>
      <c r="C66" s="27"/>
      <c r="D66" s="27"/>
      <c r="E66" s="27"/>
    </row>
    <row r="67" spans="1:5" ht="18.75" customHeight="1">
      <c r="A67" s="27"/>
      <c r="B67" s="27"/>
      <c r="C67" s="27"/>
      <c r="D67" s="27"/>
      <c r="E67" s="27"/>
    </row>
    <row r="68" spans="1:5" ht="18.75" customHeight="1">
      <c r="A68" s="27"/>
      <c r="B68" s="27"/>
      <c r="C68" s="27"/>
      <c r="D68" s="27"/>
      <c r="E68" s="27"/>
    </row>
    <row r="69" spans="1:5" ht="18.75" customHeight="1">
      <c r="A69" s="27"/>
      <c r="B69" s="27"/>
      <c r="C69" s="27"/>
      <c r="D69" s="27"/>
      <c r="E69" s="27"/>
    </row>
    <row r="70" spans="1:5" ht="18.75" customHeight="1">
      <c r="A70" s="27"/>
      <c r="B70" s="27"/>
      <c r="C70" s="27"/>
      <c r="D70" s="27"/>
      <c r="E70" s="27"/>
    </row>
    <row r="71" spans="1:5" ht="18.75" customHeight="1">
      <c r="A71" s="27"/>
      <c r="B71" s="27"/>
      <c r="C71" s="27"/>
      <c r="D71" s="27"/>
      <c r="E71" s="27"/>
    </row>
    <row r="72" spans="1:5" ht="18.75" customHeight="1">
      <c r="A72" s="27"/>
      <c r="B72" s="27"/>
      <c r="C72" s="27"/>
      <c r="D72" s="27"/>
      <c r="E72" s="27"/>
    </row>
    <row r="73" spans="1:5" ht="18.75" customHeight="1">
      <c r="A73" s="27"/>
      <c r="B73" s="27"/>
      <c r="C73" s="27"/>
      <c r="D73" s="27"/>
      <c r="E73" s="27"/>
    </row>
    <row r="74" spans="1:5" ht="18.75" customHeight="1">
      <c r="A74" s="27"/>
      <c r="B74" s="27"/>
      <c r="C74" s="27"/>
      <c r="D74" s="27"/>
      <c r="E74" s="27"/>
    </row>
    <row r="75" spans="1:5" ht="18.75" customHeight="1">
      <c r="A75" s="27"/>
      <c r="B75" s="27"/>
      <c r="C75" s="27"/>
      <c r="D75" s="27"/>
      <c r="E75" s="27"/>
    </row>
    <row r="76" spans="1:5" ht="18.75" customHeight="1">
      <c r="A76" s="27"/>
      <c r="B76" s="27"/>
      <c r="C76" s="27"/>
      <c r="D76" s="27"/>
      <c r="E76" s="27"/>
    </row>
    <row r="77" spans="1:5" ht="18.75" customHeight="1">
      <c r="A77" s="27"/>
      <c r="B77" s="27"/>
      <c r="C77" s="27"/>
      <c r="D77" s="27"/>
      <c r="E77" s="27"/>
    </row>
    <row r="78" spans="1:5" ht="18.75" customHeight="1">
      <c r="A78" s="27"/>
      <c r="B78" s="27"/>
      <c r="C78" s="27"/>
      <c r="D78" s="27"/>
      <c r="E78" s="27"/>
    </row>
    <row r="79" spans="1:5" ht="18.75" customHeight="1">
      <c r="A79" s="27"/>
      <c r="B79" s="27"/>
      <c r="C79" s="27"/>
      <c r="D79" s="27"/>
      <c r="E79" s="27"/>
    </row>
    <row r="80" spans="1:5" ht="18.75" customHeight="1">
      <c r="A80" s="27"/>
      <c r="B80" s="27"/>
      <c r="C80" s="27"/>
      <c r="D80" s="27"/>
      <c r="E80" s="27"/>
    </row>
    <row r="81" spans="1:5" ht="18.75" customHeight="1">
      <c r="A81" s="27"/>
      <c r="B81" s="27"/>
      <c r="C81" s="27"/>
      <c r="D81" s="27"/>
      <c r="E81" s="27"/>
    </row>
    <row r="82" spans="1:5" ht="18.75" customHeight="1">
      <c r="A82" s="27"/>
      <c r="B82" s="27"/>
      <c r="C82" s="27"/>
      <c r="D82" s="27"/>
      <c r="E82" s="27"/>
    </row>
    <row r="83" spans="1:5" ht="18.75" customHeight="1">
      <c r="C83" s="6"/>
      <c r="D83" s="6"/>
    </row>
    <row r="84" spans="1:5" ht="18.75" customHeight="1">
      <c r="C84" s="6"/>
      <c r="D84" s="6"/>
    </row>
    <row r="85" spans="1:5" ht="18.75" customHeight="1">
      <c r="C85" s="6"/>
      <c r="D85" s="6"/>
    </row>
    <row r="86" spans="1:5" ht="18.75" customHeight="1">
      <c r="C86" s="6"/>
      <c r="D86" s="6"/>
    </row>
    <row r="87" spans="1:5" ht="18.75" customHeight="1">
      <c r="C87" s="6"/>
      <c r="D87" s="6"/>
    </row>
    <row r="88" spans="1:5" ht="18.75" customHeight="1">
      <c r="C88" s="6"/>
      <c r="D88" s="6"/>
    </row>
    <row r="89" spans="1:5" ht="18.75" customHeight="1">
      <c r="C89" s="6"/>
      <c r="D89" s="6"/>
    </row>
    <row r="90" spans="1:5" ht="18.75" customHeight="1">
      <c r="C90" s="6"/>
      <c r="D90" s="6"/>
    </row>
    <row r="91" spans="1:5" ht="18.75" customHeight="1">
      <c r="C91" s="6"/>
      <c r="D91" s="6"/>
    </row>
    <row r="92" spans="1:5" ht="18.75" customHeight="1">
      <c r="C92" s="6"/>
      <c r="D92" s="6"/>
    </row>
    <row r="93" spans="1:5" ht="18.75" customHeight="1">
      <c r="C93" s="6"/>
      <c r="D93" s="6"/>
    </row>
    <row r="94" spans="1:5" ht="18.75" customHeight="1">
      <c r="C94" s="6"/>
      <c r="D94" s="6"/>
    </row>
    <row r="95" spans="1:5" ht="18.75" customHeight="1">
      <c r="C95" s="6"/>
      <c r="D95" s="6"/>
    </row>
    <row r="96" spans="1:5" ht="18.75" customHeight="1">
      <c r="C96" s="6"/>
      <c r="D96" s="6"/>
    </row>
    <row r="97" spans="3:4" ht="18.75" customHeight="1">
      <c r="C97" s="6"/>
      <c r="D97" s="6"/>
    </row>
    <row r="98" spans="3:4" ht="18.75" customHeight="1">
      <c r="C98" s="6"/>
      <c r="D98" s="6"/>
    </row>
    <row r="99" spans="3:4" ht="18.75" customHeight="1">
      <c r="C99" s="6"/>
      <c r="D99" s="6"/>
    </row>
    <row r="100" spans="3:4" ht="18.75" customHeight="1">
      <c r="C100" s="6"/>
      <c r="D100" s="6"/>
    </row>
    <row r="101" spans="3:4" ht="18.75" customHeight="1">
      <c r="C101" s="6"/>
      <c r="D101" s="6"/>
    </row>
    <row r="102" spans="3:4" ht="18.75" customHeight="1">
      <c r="C102" s="6"/>
      <c r="D102" s="6"/>
    </row>
    <row r="103" spans="3:4" ht="18.75" customHeight="1">
      <c r="C103" s="6"/>
      <c r="D103" s="6"/>
    </row>
    <row r="104" spans="3:4" ht="18.75" customHeight="1">
      <c r="C104" s="6"/>
      <c r="D104" s="6"/>
    </row>
    <row r="105" spans="3:4" ht="18.75" customHeight="1">
      <c r="C105" s="6"/>
      <c r="D105" s="6"/>
    </row>
    <row r="106" spans="3:4" ht="18.75" customHeight="1">
      <c r="C106" s="6"/>
      <c r="D106" s="6"/>
    </row>
    <row r="107" spans="3:4" ht="18.75" customHeight="1">
      <c r="C107" s="6"/>
      <c r="D107" s="6"/>
    </row>
    <row r="108" spans="3:4" ht="18.75" customHeight="1">
      <c r="C108" s="6"/>
      <c r="D108" s="6"/>
    </row>
    <row r="109" spans="3:4" ht="18.75" customHeight="1">
      <c r="C109" s="6"/>
      <c r="D109" s="6"/>
    </row>
    <row r="110" spans="3:4" ht="18.75" customHeight="1">
      <c r="C110" s="6"/>
      <c r="D110" s="6"/>
    </row>
    <row r="111" spans="3:4" ht="18.75" customHeight="1">
      <c r="C111" s="6"/>
      <c r="D111" s="6"/>
    </row>
    <row r="112" spans="3:4" ht="18.75" customHeight="1">
      <c r="C112" s="6"/>
      <c r="D112" s="6"/>
    </row>
    <row r="113" spans="3:4" ht="18.75" customHeight="1">
      <c r="C113" s="6"/>
      <c r="D113" s="6"/>
    </row>
    <row r="114" spans="3:4" ht="18.75" customHeight="1">
      <c r="C114" s="6"/>
      <c r="D114" s="6"/>
    </row>
    <row r="115" spans="3:4" ht="18.75" customHeight="1">
      <c r="C115" s="6"/>
      <c r="D115" s="6"/>
    </row>
    <row r="116" spans="3:4" ht="18.75" customHeight="1">
      <c r="C116" s="6"/>
      <c r="D116" s="6"/>
    </row>
    <row r="117" spans="3:4" ht="18.75" customHeight="1">
      <c r="C117" s="6"/>
      <c r="D117" s="6"/>
    </row>
    <row r="118" spans="3:4" ht="18.75" customHeight="1">
      <c r="C118" s="6"/>
      <c r="D118" s="6"/>
    </row>
    <row r="119" spans="3:4" ht="18.75" customHeight="1">
      <c r="C119" s="6"/>
      <c r="D119" s="6"/>
    </row>
    <row r="120" spans="3:4" ht="18.75" customHeight="1">
      <c r="C120" s="6"/>
      <c r="D120" s="6"/>
    </row>
    <row r="121" spans="3:4" ht="18.75" customHeight="1">
      <c r="C121" s="6"/>
      <c r="D121" s="6"/>
    </row>
    <row r="122" spans="3:4" ht="18.75" customHeight="1">
      <c r="C122" s="6"/>
      <c r="D122" s="6"/>
    </row>
    <row r="123" spans="3:4" ht="18.75" customHeight="1">
      <c r="C123" s="6"/>
      <c r="D123" s="6"/>
    </row>
    <row r="124" spans="3:4" ht="18.75" customHeight="1">
      <c r="C124" s="6"/>
      <c r="D124" s="6"/>
    </row>
    <row r="125" spans="3:4" ht="18.75" customHeight="1">
      <c r="C125" s="6"/>
      <c r="D125" s="6"/>
    </row>
    <row r="126" spans="3:4" ht="18.75" customHeight="1">
      <c r="C126" s="6"/>
      <c r="D126" s="6"/>
    </row>
    <row r="127" spans="3:4" ht="18.75" customHeight="1">
      <c r="C127" s="6"/>
      <c r="D127" s="6"/>
    </row>
    <row r="128" spans="3:4" ht="18.75" customHeight="1">
      <c r="C128" s="6"/>
      <c r="D128" s="6"/>
    </row>
    <row r="129" spans="3:4" ht="18.75" customHeight="1">
      <c r="C129" s="6"/>
      <c r="D129" s="6"/>
    </row>
    <row r="130" spans="3:4" ht="18.75" customHeight="1">
      <c r="C130" s="6"/>
      <c r="D130" s="6"/>
    </row>
    <row r="131" spans="3:4" ht="18.75" customHeight="1">
      <c r="C131" s="6"/>
      <c r="D131" s="6"/>
    </row>
    <row r="132" spans="3:4" ht="18.75" customHeight="1">
      <c r="C132" s="6"/>
      <c r="D132" s="6"/>
    </row>
    <row r="133" spans="3:4" ht="18.75" customHeight="1">
      <c r="C133" s="6"/>
      <c r="D133" s="6"/>
    </row>
    <row r="134" spans="3:4" ht="18.75" customHeight="1">
      <c r="C134" s="6"/>
      <c r="D134" s="6"/>
    </row>
    <row r="135" spans="3:4" ht="18.75" customHeight="1">
      <c r="C135" s="6"/>
      <c r="D135" s="6"/>
    </row>
    <row r="136" spans="3:4" ht="18.75" customHeight="1">
      <c r="C136" s="6"/>
      <c r="D136" s="6"/>
    </row>
    <row r="137" spans="3:4" ht="18.75" customHeight="1">
      <c r="C137" s="6"/>
      <c r="D137" s="6"/>
    </row>
    <row r="138" spans="3:4" ht="18.75" customHeight="1">
      <c r="C138" s="6"/>
      <c r="D138" s="6"/>
    </row>
    <row r="139" spans="3:4" ht="18.75" customHeight="1">
      <c r="C139" s="6"/>
      <c r="D139" s="6"/>
    </row>
    <row r="140" spans="3:4" ht="18.75" customHeight="1">
      <c r="C140" s="6"/>
      <c r="D140" s="6"/>
    </row>
    <row r="141" spans="3:4" ht="18.75" customHeight="1">
      <c r="C141" s="6"/>
      <c r="D141" s="6"/>
    </row>
    <row r="142" spans="3:4" ht="18.75" customHeight="1">
      <c r="C142" s="6"/>
      <c r="D142" s="6"/>
    </row>
    <row r="143" spans="3:4" ht="18.75" customHeight="1">
      <c r="C143" s="6"/>
      <c r="D143" s="6"/>
    </row>
    <row r="144" spans="3:4" ht="18.75" customHeight="1">
      <c r="C144" s="6"/>
      <c r="D144" s="6"/>
    </row>
    <row r="145" spans="3:4" ht="18.75" customHeight="1">
      <c r="C145" s="6"/>
      <c r="D145" s="6"/>
    </row>
    <row r="146" spans="3:4" ht="18.75" customHeight="1">
      <c r="C146" s="6"/>
      <c r="D146" s="6"/>
    </row>
    <row r="147" spans="3:4" ht="18.75" customHeight="1">
      <c r="C147" s="6"/>
      <c r="D147" s="6"/>
    </row>
    <row r="148" spans="3:4" ht="18.75" customHeight="1">
      <c r="C148" s="6"/>
      <c r="D148" s="6"/>
    </row>
    <row r="149" spans="3:4" ht="18.75" customHeight="1">
      <c r="C149" s="6"/>
      <c r="D149" s="6"/>
    </row>
    <row r="150" spans="3:4" ht="18.75" customHeight="1">
      <c r="C150" s="6"/>
      <c r="D150" s="6"/>
    </row>
    <row r="151" spans="3:4" ht="18.75" customHeight="1">
      <c r="C151" s="6"/>
      <c r="D151" s="6"/>
    </row>
    <row r="152" spans="3:4" ht="18.75" customHeight="1">
      <c r="C152" s="6"/>
      <c r="D152" s="6"/>
    </row>
    <row r="153" spans="3:4" ht="18.75" customHeight="1">
      <c r="C153" s="6"/>
      <c r="D153" s="6"/>
    </row>
    <row r="154" spans="3:4" ht="18.75" customHeight="1">
      <c r="C154" s="6"/>
      <c r="D154" s="6"/>
    </row>
    <row r="155" spans="3:4" ht="18.75" customHeight="1">
      <c r="C155" s="6"/>
      <c r="D155" s="6"/>
    </row>
    <row r="156" spans="3:4" ht="18.75" customHeight="1">
      <c r="C156" s="6"/>
      <c r="D156" s="6"/>
    </row>
    <row r="157" spans="3:4" ht="18.75" customHeight="1">
      <c r="C157" s="6"/>
      <c r="D157" s="6"/>
    </row>
    <row r="158" spans="3:4" ht="18.75" customHeight="1">
      <c r="C158" s="6"/>
      <c r="D158" s="6"/>
    </row>
    <row r="159" spans="3:4" ht="18.75" customHeight="1">
      <c r="C159" s="6"/>
      <c r="D159" s="6"/>
    </row>
    <row r="160" spans="3:4" ht="18.75" customHeight="1">
      <c r="C160" s="6"/>
      <c r="D160" s="6"/>
    </row>
    <row r="161" spans="3:4" ht="18.75" customHeight="1">
      <c r="C161" s="6"/>
      <c r="D161" s="6"/>
    </row>
    <row r="162" spans="3:4" ht="18.75" customHeight="1">
      <c r="C162" s="6"/>
      <c r="D162" s="6"/>
    </row>
    <row r="163" spans="3:4" ht="18.75" customHeight="1">
      <c r="C163" s="6"/>
      <c r="D163" s="6"/>
    </row>
    <row r="164" spans="3:4" ht="18.75" customHeight="1">
      <c r="C164" s="6"/>
      <c r="D164" s="6"/>
    </row>
    <row r="165" spans="3:4" ht="18.75" customHeight="1">
      <c r="C165" s="6"/>
      <c r="D165" s="6"/>
    </row>
    <row r="166" spans="3:4" ht="18.75" customHeight="1">
      <c r="C166" s="6"/>
      <c r="D166" s="6"/>
    </row>
    <row r="167" spans="3:4" ht="18.75" customHeight="1">
      <c r="C167" s="6"/>
      <c r="D167" s="6"/>
    </row>
    <row r="168" spans="3:4" ht="18.75" customHeight="1">
      <c r="C168" s="6"/>
      <c r="D168" s="6"/>
    </row>
    <row r="169" spans="3:4" ht="18.75" customHeight="1">
      <c r="C169" s="6"/>
      <c r="D169" s="6"/>
    </row>
    <row r="170" spans="3:4" ht="18.75" customHeight="1">
      <c r="C170" s="6"/>
      <c r="D170" s="6"/>
    </row>
    <row r="171" spans="3:4" ht="18.75" customHeight="1">
      <c r="C171" s="6"/>
      <c r="D171" s="6"/>
    </row>
    <row r="172" spans="3:4" ht="18.75" customHeight="1">
      <c r="C172" s="6"/>
      <c r="D172" s="6"/>
    </row>
    <row r="173" spans="3:4" ht="18.75" customHeight="1">
      <c r="C173" s="6"/>
      <c r="D173" s="6"/>
    </row>
    <row r="174" spans="3:4" ht="18.75" customHeight="1">
      <c r="C174" s="6"/>
      <c r="D174" s="6"/>
    </row>
    <row r="175" spans="3:4" ht="18.75" customHeight="1">
      <c r="C175" s="6"/>
      <c r="D175" s="6"/>
    </row>
    <row r="176" spans="3:4" ht="18.75" customHeight="1">
      <c r="C176" s="6"/>
      <c r="D176" s="6"/>
    </row>
    <row r="177" spans="3:4" ht="18.75" customHeight="1">
      <c r="C177" s="6"/>
      <c r="D177" s="6"/>
    </row>
    <row r="178" spans="3:4" ht="18.75" customHeight="1">
      <c r="C178" s="6"/>
      <c r="D178" s="6"/>
    </row>
    <row r="179" spans="3:4" ht="18.75" customHeight="1">
      <c r="C179" s="6"/>
      <c r="D179" s="6"/>
    </row>
    <row r="180" spans="3:4" ht="18.75" customHeight="1">
      <c r="C180" s="6"/>
      <c r="D180" s="6"/>
    </row>
    <row r="181" spans="3:4" ht="18.75" customHeight="1">
      <c r="C181" s="6"/>
      <c r="D181" s="6"/>
    </row>
  </sheetData>
  <mergeCells count="2">
    <mergeCell ref="A1:B1"/>
    <mergeCell ref="B19:D22"/>
  </mergeCells>
  <phoneticPr fontId="0" type="noConversion"/>
  <pageMargins left="0.75" right="0.75" top="0.75" bottom="0.75" header="0.5" footer="0.5"/>
  <pageSetup orientation="portrait" r:id="rId1"/>
  <headerFooter alignWithMargins="0">
    <oddFooter>&amp;L&amp;Z&amp;F,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/>
  </sheetViews>
  <sheetFormatPr defaultRowHeight="12.75"/>
  <cols>
    <col min="1" max="1" width="49.7109375" customWidth="1"/>
    <col min="2" max="2" width="15.7109375" customWidth="1"/>
    <col min="3" max="3" width="15.85546875" customWidth="1"/>
  </cols>
  <sheetData>
    <row r="1" spans="1:3" ht="15.75">
      <c r="A1" s="106" t="s">
        <v>297</v>
      </c>
      <c r="B1" s="276"/>
      <c r="C1" s="277"/>
    </row>
    <row r="2" spans="1:3" ht="15.75">
      <c r="A2" s="278"/>
      <c r="B2" s="279">
        <v>2005</v>
      </c>
      <c r="C2" s="280">
        <v>2006</v>
      </c>
    </row>
    <row r="3" spans="1:3" ht="15">
      <c r="A3" s="201" t="s">
        <v>22</v>
      </c>
      <c r="B3" s="42"/>
      <c r="C3" s="268"/>
    </row>
    <row r="4" spans="1:3" ht="15">
      <c r="A4" s="177" t="s">
        <v>252</v>
      </c>
      <c r="B4" s="42">
        <v>5600</v>
      </c>
      <c r="C4" s="268"/>
    </row>
    <row r="5" spans="1:3" ht="15">
      <c r="A5" s="177" t="s">
        <v>253</v>
      </c>
      <c r="B5" s="42">
        <v>4200</v>
      </c>
      <c r="C5" s="268"/>
    </row>
    <row r="6" spans="1:3" ht="15">
      <c r="A6" s="177" t="s">
        <v>64</v>
      </c>
      <c r="B6" s="42"/>
      <c r="C6" s="268"/>
    </row>
    <row r="7" spans="1:3" ht="15">
      <c r="A7" s="177" t="s">
        <v>65</v>
      </c>
      <c r="B7" s="42"/>
      <c r="C7" s="268"/>
    </row>
    <row r="8" spans="1:3" ht="15">
      <c r="A8" s="177" t="s">
        <v>254</v>
      </c>
      <c r="B8" s="42">
        <v>1200</v>
      </c>
      <c r="C8" s="268"/>
    </row>
    <row r="9" spans="1:3" ht="15">
      <c r="A9" s="177" t="s">
        <v>255</v>
      </c>
      <c r="B9" s="42">
        <v>480</v>
      </c>
      <c r="C9" s="268"/>
    </row>
    <row r="10" spans="1:3" ht="15">
      <c r="A10" s="63"/>
      <c r="B10" s="42"/>
      <c r="C10" s="268"/>
    </row>
    <row r="11" spans="1:3" ht="14.25">
      <c r="A11" s="201" t="s">
        <v>23</v>
      </c>
      <c r="B11" s="58"/>
      <c r="C11" s="281"/>
    </row>
    <row r="12" spans="1:3" ht="15">
      <c r="A12" s="177" t="s">
        <v>256</v>
      </c>
      <c r="B12" s="42">
        <v>0</v>
      </c>
      <c r="C12" s="268"/>
    </row>
    <row r="13" spans="1:3" ht="15">
      <c r="A13" s="177" t="s">
        <v>257</v>
      </c>
      <c r="B13" s="42">
        <v>0</v>
      </c>
      <c r="C13" s="268"/>
    </row>
    <row r="14" spans="1:3" ht="15">
      <c r="A14" s="177" t="s">
        <v>258</v>
      </c>
      <c r="B14" s="42">
        <v>0</v>
      </c>
      <c r="C14" s="268"/>
    </row>
    <row r="15" spans="1:3" ht="15">
      <c r="A15" s="177" t="s">
        <v>65</v>
      </c>
      <c r="B15" s="42">
        <v>0</v>
      </c>
      <c r="C15" s="268"/>
    </row>
    <row r="16" spans="1:3" ht="14.25">
      <c r="A16" s="203"/>
      <c r="B16" s="58"/>
      <c r="C16" s="281"/>
    </row>
    <row r="17" spans="1:3" ht="14.25">
      <c r="A17" s="201" t="s">
        <v>66</v>
      </c>
      <c r="B17" s="58"/>
      <c r="C17" s="281"/>
    </row>
    <row r="18" spans="1:3" ht="15">
      <c r="A18" s="177" t="s">
        <v>259</v>
      </c>
      <c r="B18" s="42">
        <v>2400</v>
      </c>
      <c r="C18" s="268"/>
    </row>
    <row r="19" spans="1:3" ht="15">
      <c r="A19" s="177" t="s">
        <v>260</v>
      </c>
      <c r="B19" s="42">
        <v>1800</v>
      </c>
      <c r="C19" s="268"/>
    </row>
    <row r="20" spans="1:3" ht="15">
      <c r="A20" s="177" t="s">
        <v>64</v>
      </c>
      <c r="B20" s="42">
        <v>720</v>
      </c>
      <c r="C20" s="268"/>
    </row>
    <row r="21" spans="1:3" ht="15">
      <c r="A21" s="177" t="s">
        <v>65</v>
      </c>
      <c r="B21" s="42">
        <v>720</v>
      </c>
      <c r="C21" s="268"/>
    </row>
    <row r="22" spans="1:3" ht="15">
      <c r="A22" s="63"/>
      <c r="B22" s="42"/>
      <c r="C22" s="268"/>
    </row>
    <row r="23" spans="1:3" ht="14.25">
      <c r="A23" s="166"/>
      <c r="B23" s="58"/>
      <c r="C23" s="281"/>
    </row>
    <row r="24" spans="1:3" ht="15">
      <c r="A24" s="166" t="s">
        <v>147</v>
      </c>
      <c r="B24" s="136">
        <v>50</v>
      </c>
      <c r="C24" s="183"/>
    </row>
    <row r="25" spans="1:3" ht="15">
      <c r="A25" s="166" t="s">
        <v>78</v>
      </c>
      <c r="B25" s="136">
        <v>100</v>
      </c>
      <c r="C25" s="183"/>
    </row>
    <row r="26" spans="1:3" ht="15">
      <c r="A26" s="166" t="s">
        <v>79</v>
      </c>
      <c r="B26" s="136">
        <v>400</v>
      </c>
      <c r="C26" s="183"/>
    </row>
    <row r="27" spans="1:3" ht="15">
      <c r="A27" s="166" t="s">
        <v>261</v>
      </c>
      <c r="B27" s="136">
        <v>150</v>
      </c>
      <c r="C27" s="183"/>
    </row>
    <row r="28" spans="1:3" ht="15">
      <c r="A28" s="166" t="s">
        <v>262</v>
      </c>
      <c r="B28" s="136">
        <v>500</v>
      </c>
      <c r="C28" s="183"/>
    </row>
    <row r="29" spans="1:3" ht="15">
      <c r="A29" s="166" t="s">
        <v>80</v>
      </c>
      <c r="B29" s="136">
        <v>400</v>
      </c>
      <c r="C29" s="183"/>
    </row>
    <row r="30" spans="1:3" ht="15">
      <c r="A30" s="166" t="s">
        <v>154</v>
      </c>
      <c r="B30" s="136">
        <v>325</v>
      </c>
      <c r="C30" s="183"/>
    </row>
    <row r="31" spans="1:3" ht="15">
      <c r="A31" s="177" t="s">
        <v>100</v>
      </c>
      <c r="B31" s="42">
        <v>1000</v>
      </c>
      <c r="C31" s="268"/>
    </row>
    <row r="32" spans="1:3" ht="15">
      <c r="A32" s="177"/>
      <c r="B32" s="42"/>
      <c r="C32" s="268"/>
    </row>
    <row r="33" spans="1:3" ht="15">
      <c r="A33" s="166" t="s">
        <v>88</v>
      </c>
      <c r="B33" s="112">
        <v>500</v>
      </c>
      <c r="C33" s="225"/>
    </row>
    <row r="34" spans="1:3" ht="15">
      <c r="A34" s="166" t="s">
        <v>89</v>
      </c>
      <c r="B34" s="112">
        <v>0</v>
      </c>
      <c r="C34" s="225"/>
    </row>
    <row r="35" spans="1:3" ht="15">
      <c r="A35" s="166" t="s">
        <v>91</v>
      </c>
      <c r="B35" s="112">
        <v>180</v>
      </c>
      <c r="C35" s="225"/>
    </row>
    <row r="36" spans="1:3" ht="15">
      <c r="A36" s="166" t="s">
        <v>92</v>
      </c>
      <c r="B36" s="112">
        <v>250</v>
      </c>
      <c r="C36" s="225"/>
    </row>
    <row r="37" spans="1:3" ht="15">
      <c r="A37" s="166" t="s">
        <v>90</v>
      </c>
      <c r="B37" s="112">
        <v>750</v>
      </c>
      <c r="C37" s="225"/>
    </row>
    <row r="38" spans="1:3" ht="18" customHeight="1">
      <c r="A38" s="65" t="s">
        <v>150</v>
      </c>
      <c r="B38" s="282">
        <f>SUM(B4:B37)</f>
        <v>21725</v>
      </c>
      <c r="C38" s="98">
        <f>SUM(C4:C37)</f>
        <v>0</v>
      </c>
    </row>
    <row r="40" spans="1:3" ht="14.25">
      <c r="A40" s="102" t="s">
        <v>263</v>
      </c>
    </row>
    <row r="42" spans="1:3">
      <c r="A42" s="932" t="s">
        <v>745</v>
      </c>
    </row>
    <row r="43" spans="1:3">
      <c r="A43" s="933"/>
    </row>
    <row r="44" spans="1:3">
      <c r="A44" s="934"/>
    </row>
  </sheetData>
  <mergeCells count="1">
    <mergeCell ref="A42:A44"/>
  </mergeCells>
  <phoneticPr fontId="0" type="noConversion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8.75" customHeight="1"/>
  <cols>
    <col min="1" max="1" width="49.85546875" style="3" customWidth="1"/>
    <col min="2" max="2" width="14.140625" style="5" customWidth="1"/>
    <col min="3" max="3" width="13" style="4" customWidth="1"/>
    <col min="4" max="16384" width="9.140625" style="1"/>
  </cols>
  <sheetData>
    <row r="1" spans="1:3" s="2" customFormat="1" ht="18.75" customHeight="1">
      <c r="A1" s="132" t="s">
        <v>320</v>
      </c>
      <c r="B1" s="133"/>
      <c r="C1" s="133"/>
    </row>
    <row r="2" spans="1:3" ht="18.75" customHeight="1">
      <c r="A2" s="130"/>
      <c r="B2" s="131"/>
      <c r="C2" s="131"/>
    </row>
    <row r="3" spans="1:3" s="2" customFormat="1" ht="18.75" customHeight="1">
      <c r="A3" s="37" t="s">
        <v>21</v>
      </c>
      <c r="B3" s="38">
        <v>2005</v>
      </c>
      <c r="C3" s="38">
        <v>2006</v>
      </c>
    </row>
    <row r="4" spans="1:3" s="9" customFormat="1" ht="18.75" customHeight="1">
      <c r="A4" s="39"/>
      <c r="B4" s="206"/>
      <c r="C4" s="206"/>
    </row>
    <row r="5" spans="1:3" s="2" customFormat="1" ht="18" customHeight="1">
      <c r="A5" s="41" t="s">
        <v>298</v>
      </c>
      <c r="B5" s="113">
        <v>195</v>
      </c>
      <c r="C5" s="113"/>
    </row>
    <row r="6" spans="1:3" s="2" customFormat="1" ht="18" customHeight="1">
      <c r="A6" s="51" t="s">
        <v>305</v>
      </c>
      <c r="B6" s="113">
        <v>120</v>
      </c>
      <c r="C6" s="113">
        <v>120</v>
      </c>
    </row>
    <row r="7" spans="1:3" s="2" customFormat="1" ht="18" customHeight="1">
      <c r="A7" s="41" t="s">
        <v>300</v>
      </c>
      <c r="B7" s="113">
        <v>155</v>
      </c>
      <c r="C7" s="113"/>
    </row>
    <row r="8" spans="1:3" s="2" customFormat="1" ht="18" customHeight="1">
      <c r="A8" s="41" t="s">
        <v>301</v>
      </c>
      <c r="B8" s="113">
        <v>65</v>
      </c>
      <c r="C8" s="113"/>
    </row>
    <row r="9" spans="1:3" s="2" customFormat="1" ht="18" customHeight="1">
      <c r="A9" s="41" t="s">
        <v>103</v>
      </c>
      <c r="B9" s="113"/>
      <c r="C9" s="111"/>
    </row>
    <row r="10" spans="1:3" ht="18" customHeight="1">
      <c r="A10" s="41" t="s">
        <v>562</v>
      </c>
      <c r="B10" s="111"/>
      <c r="C10" s="111">
        <v>1560</v>
      </c>
    </row>
    <row r="11" spans="1:3" ht="18" customHeight="1">
      <c r="A11" s="41" t="s">
        <v>304</v>
      </c>
      <c r="B11" s="115">
        <v>75</v>
      </c>
      <c r="C11" s="115"/>
    </row>
    <row r="12" spans="1:3" ht="18" customHeight="1">
      <c r="A12" s="205" t="s">
        <v>96</v>
      </c>
      <c r="B12" s="115"/>
      <c r="C12" s="115"/>
    </row>
    <row r="13" spans="1:3" ht="18" customHeight="1">
      <c r="A13" s="41" t="s">
        <v>302</v>
      </c>
      <c r="B13" s="113">
        <v>65</v>
      </c>
      <c r="C13" s="113"/>
    </row>
    <row r="14" spans="1:3" ht="18" customHeight="1">
      <c r="A14" s="41" t="s">
        <v>561</v>
      </c>
      <c r="B14" s="113"/>
      <c r="C14" s="111">
        <v>1200</v>
      </c>
    </row>
    <row r="15" spans="1:3" ht="18" customHeight="1">
      <c r="A15" s="166" t="s">
        <v>97</v>
      </c>
      <c r="B15" s="115"/>
      <c r="C15" s="115"/>
    </row>
    <row r="16" spans="1:3" ht="18" customHeight="1">
      <c r="A16" s="41" t="s">
        <v>303</v>
      </c>
      <c r="B16" s="113">
        <v>25</v>
      </c>
      <c r="C16" s="113"/>
    </row>
    <row r="17" spans="1:3" ht="18" customHeight="1">
      <c r="A17" s="205" t="s">
        <v>564</v>
      </c>
      <c r="B17" s="115"/>
      <c r="C17" s="115">
        <v>185</v>
      </c>
    </row>
    <row r="18" spans="1:3" s="2" customFormat="1" ht="18" customHeight="1">
      <c r="A18" s="205" t="s">
        <v>563</v>
      </c>
      <c r="B18" s="115"/>
      <c r="C18" s="115">
        <v>350</v>
      </c>
    </row>
    <row r="19" spans="1:3" ht="18" customHeight="1">
      <c r="A19" s="412" t="s">
        <v>299</v>
      </c>
      <c r="B19" s="204">
        <v>200</v>
      </c>
      <c r="C19" s="204"/>
    </row>
    <row r="20" spans="1:3" ht="18" customHeight="1">
      <c r="A20" s="810" t="s">
        <v>911</v>
      </c>
      <c r="B20" s="415"/>
      <c r="C20" s="415">
        <v>-500</v>
      </c>
    </row>
    <row r="21" spans="1:3" ht="18.75" customHeight="1">
      <c r="A21" s="151" t="s">
        <v>150</v>
      </c>
      <c r="B21" s="149">
        <f>SUM(B4:B19)</f>
        <v>900</v>
      </c>
      <c r="C21" s="149">
        <f>SUM(C4:C20)</f>
        <v>2915</v>
      </c>
    </row>
    <row r="22" spans="1:3" ht="18.75" customHeight="1">
      <c r="A22"/>
      <c r="B22"/>
      <c r="C22" s="5"/>
    </row>
    <row r="23" spans="1:3" ht="18.75" customHeight="1">
      <c r="A23"/>
      <c r="B23"/>
      <c r="C23" s="5"/>
    </row>
    <row r="24" spans="1:3" ht="18.75" customHeight="1">
      <c r="A24"/>
      <c r="B24"/>
      <c r="C24" s="5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4.85546875" style="3" customWidth="1"/>
    <col min="2" max="2" width="14.140625" style="4" customWidth="1"/>
    <col min="3" max="3" width="14.42578125" style="4" customWidth="1"/>
    <col min="4" max="4" width="9.140625" style="1"/>
    <col min="5" max="5" width="12.85546875" style="1" customWidth="1"/>
    <col min="6" max="16384" width="9.140625" style="1"/>
  </cols>
  <sheetData>
    <row r="1" spans="1:4" s="2" customFormat="1" ht="18.75" customHeight="1">
      <c r="A1" s="106" t="s">
        <v>321</v>
      </c>
      <c r="B1" s="261"/>
      <c r="C1" s="460"/>
    </row>
    <row r="2" spans="1:4" ht="18.75" customHeight="1">
      <c r="A2" s="51"/>
      <c r="B2" s="43"/>
      <c r="C2" s="469"/>
    </row>
    <row r="3" spans="1:4" s="2" customFormat="1" ht="18.75" customHeight="1">
      <c r="A3" s="37" t="s">
        <v>21</v>
      </c>
      <c r="B3" s="38">
        <v>2005</v>
      </c>
      <c r="C3" s="462">
        <v>2006</v>
      </c>
    </row>
    <row r="4" spans="1:4" s="2" customFormat="1" ht="18.75" customHeight="1">
      <c r="A4" s="39"/>
      <c r="B4" s="38"/>
      <c r="C4" s="462"/>
    </row>
    <row r="5" spans="1:4" s="9" customFormat="1" ht="18.75" customHeight="1">
      <c r="A5" s="39"/>
      <c r="B5" s="40"/>
      <c r="C5" s="470"/>
      <c r="D5" s="2"/>
    </row>
    <row r="6" spans="1:4" s="9" customFormat="1" ht="18.75" customHeight="1">
      <c r="A6" s="41" t="s">
        <v>36</v>
      </c>
      <c r="B6" s="43">
        <v>250</v>
      </c>
      <c r="C6" s="469">
        <v>500</v>
      </c>
      <c r="D6" s="1"/>
    </row>
    <row r="7" spans="1:4" s="9" customFormat="1" ht="18.75" customHeight="1">
      <c r="A7" s="41" t="s">
        <v>271</v>
      </c>
      <c r="B7" s="43">
        <v>2360</v>
      </c>
      <c r="C7" s="469">
        <v>1800</v>
      </c>
      <c r="D7" s="1"/>
    </row>
    <row r="8" spans="1:4" s="9" customFormat="1" ht="18.75" customHeight="1">
      <c r="A8" s="589" t="s">
        <v>515</v>
      </c>
      <c r="B8" s="152"/>
      <c r="C8" s="481">
        <v>600</v>
      </c>
      <c r="D8" s="1"/>
    </row>
    <row r="9" spans="1:4" s="9" customFormat="1" ht="18.75" customHeight="1">
      <c r="A9" s="41" t="s">
        <v>37</v>
      </c>
      <c r="B9" s="43">
        <v>700</v>
      </c>
      <c r="C9" s="469">
        <v>850</v>
      </c>
      <c r="D9" s="1"/>
    </row>
    <row r="10" spans="1:4" s="9" customFormat="1" ht="18.75" customHeight="1">
      <c r="A10" s="590" t="s">
        <v>758</v>
      </c>
      <c r="B10" s="591">
        <v>2000</v>
      </c>
      <c r="C10" s="592">
        <v>10157</v>
      </c>
      <c r="D10" s="1"/>
    </row>
    <row r="11" spans="1:4" s="9" customFormat="1" ht="18.75" customHeight="1">
      <c r="A11" s="590" t="s">
        <v>757</v>
      </c>
      <c r="B11" s="591"/>
      <c r="C11" s="592">
        <v>2500</v>
      </c>
      <c r="D11" s="1"/>
    </row>
    <row r="12" spans="1:4" s="9" customFormat="1" ht="18.75" customHeight="1">
      <c r="A12" s="41" t="s">
        <v>155</v>
      </c>
      <c r="B12" s="43">
        <v>100</v>
      </c>
      <c r="C12" s="469">
        <v>300</v>
      </c>
      <c r="D12" s="1"/>
    </row>
    <row r="13" spans="1:4" s="9" customFormat="1" ht="18.75" customHeight="1">
      <c r="A13" s="41" t="s">
        <v>759</v>
      </c>
      <c r="B13" s="43">
        <v>3000</v>
      </c>
      <c r="C13" s="469">
        <v>1000</v>
      </c>
      <c r="D13" s="1"/>
    </row>
    <row r="14" spans="1:4" s="9" customFormat="1" ht="18.75" customHeight="1">
      <c r="A14" s="108" t="s">
        <v>41</v>
      </c>
      <c r="B14" s="50"/>
      <c r="C14" s="472">
        <v>750</v>
      </c>
      <c r="D14" s="1"/>
    </row>
    <row r="15" spans="1:4" s="9" customFormat="1" ht="18.75" customHeight="1">
      <c r="A15" s="41" t="s">
        <v>38</v>
      </c>
      <c r="B15" s="43">
        <v>500</v>
      </c>
      <c r="C15" s="469">
        <v>600</v>
      </c>
      <c r="D15" s="1"/>
    </row>
    <row r="16" spans="1:4" s="9" customFormat="1" ht="18.75" customHeight="1">
      <c r="A16" s="41" t="s">
        <v>35</v>
      </c>
      <c r="B16" s="43">
        <v>200</v>
      </c>
      <c r="C16" s="469">
        <v>600</v>
      </c>
      <c r="D16" s="1"/>
    </row>
    <row r="17" spans="1:4" s="9" customFormat="1" ht="18.75" customHeight="1">
      <c r="A17" s="108" t="s">
        <v>132</v>
      </c>
      <c r="B17" s="43">
        <v>1500</v>
      </c>
      <c r="C17" s="469"/>
      <c r="D17" s="1"/>
    </row>
    <row r="18" spans="1:4" s="9" customFormat="1" ht="18.75" customHeight="1">
      <c r="A18" s="108" t="s">
        <v>39</v>
      </c>
      <c r="B18" s="43"/>
      <c r="C18" s="469">
        <v>900</v>
      </c>
      <c r="D18" s="1"/>
    </row>
    <row r="19" spans="1:4" ht="18.75" customHeight="1">
      <c r="A19" s="590" t="s">
        <v>746</v>
      </c>
      <c r="B19" s="593"/>
      <c r="C19" s="481">
        <v>500</v>
      </c>
    </row>
    <row r="20" spans="1:4" ht="18.75" customHeight="1">
      <c r="A20" s="590"/>
      <c r="B20" s="591"/>
      <c r="C20" s="592"/>
    </row>
    <row r="21" spans="1:4" ht="18.75" customHeight="1">
      <c r="A21" s="52" t="s">
        <v>19</v>
      </c>
      <c r="B21" s="128">
        <f>SUM(B4:B20)</f>
        <v>10610</v>
      </c>
      <c r="C21" s="479">
        <f>SUM(C4:C20)</f>
        <v>21057</v>
      </c>
    </row>
    <row r="22" spans="1:4" s="2" customFormat="1" ht="18.75" customHeight="1">
      <c r="A22"/>
      <c r="B22"/>
      <c r="C22" s="5"/>
    </row>
    <row r="23" spans="1:4" ht="18.75" customHeight="1">
      <c r="A23"/>
      <c r="B23"/>
    </row>
    <row r="24" spans="1:4" ht="18.75" customHeight="1">
      <c r="A24"/>
      <c r="B24"/>
    </row>
    <row r="25" spans="1:4" ht="18.75" customHeight="1">
      <c r="A25"/>
      <c r="B25"/>
    </row>
    <row r="26" spans="1:4" ht="18.75" customHeight="1">
      <c r="A26"/>
      <c r="B26"/>
    </row>
  </sheetData>
  <phoneticPr fontId="0" type="noConversion"/>
  <printOptions horizontalCentered="1"/>
  <pageMargins left="0.5" right="0.25" top="1" bottom="1" header="0.5" footer="0.5"/>
  <pageSetup orientation="portrait" r:id="rId1"/>
  <headerFooter alignWithMargins="0">
    <oddFooter>&amp;L&amp;Z&amp;F, &amp;A&amp;R&amp;D,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61.85546875" style="3" customWidth="1"/>
    <col min="2" max="2" width="14.140625" style="5" customWidth="1"/>
    <col min="3" max="3" width="13.28515625" style="4" customWidth="1"/>
    <col min="4" max="16384" width="9.140625" style="1"/>
  </cols>
  <sheetData>
    <row r="1" spans="1:3" s="2" customFormat="1" ht="18.95" customHeight="1">
      <c r="A1" s="106" t="s">
        <v>322</v>
      </c>
      <c r="B1" s="119"/>
      <c r="C1" s="460"/>
    </row>
    <row r="2" spans="1:3" ht="18.95" customHeight="1">
      <c r="A2" s="51"/>
      <c r="B2" s="43"/>
      <c r="C2" s="461"/>
    </row>
    <row r="3" spans="1:3" s="2" customFormat="1" ht="18.95" customHeight="1">
      <c r="A3" s="37" t="s">
        <v>21</v>
      </c>
      <c r="B3" s="38">
        <v>2005</v>
      </c>
      <c r="C3" s="462">
        <v>2006</v>
      </c>
    </row>
    <row r="4" spans="1:3" s="9" customFormat="1" ht="18.95" customHeight="1">
      <c r="A4" s="39"/>
      <c r="B4" s="122"/>
      <c r="C4" s="491"/>
    </row>
    <row r="5" spans="1:3" s="2" customFormat="1" ht="18.95" customHeight="1">
      <c r="A5" s="166" t="s">
        <v>523</v>
      </c>
      <c r="B5" s="207">
        <v>250</v>
      </c>
      <c r="C5" s="492">
        <v>600</v>
      </c>
    </row>
    <row r="6" spans="1:3" s="2" customFormat="1" ht="18.95" customHeight="1">
      <c r="A6" s="166" t="s">
        <v>101</v>
      </c>
      <c r="B6" s="207">
        <v>200</v>
      </c>
      <c r="C6" s="492"/>
    </row>
    <row r="7" spans="1:3" ht="18.95" customHeight="1">
      <c r="A7" s="166" t="s">
        <v>74</v>
      </c>
      <c r="B7" s="207">
        <v>150</v>
      </c>
      <c r="C7" s="492"/>
    </row>
    <row r="8" spans="1:3" ht="18.95" customHeight="1">
      <c r="A8" s="411" t="s">
        <v>520</v>
      </c>
      <c r="B8" s="207">
        <v>600</v>
      </c>
      <c r="C8" s="492">
        <v>3200</v>
      </c>
    </row>
    <row r="9" spans="1:3" ht="18.95" customHeight="1">
      <c r="A9" s="166" t="s">
        <v>70</v>
      </c>
      <c r="B9" s="207">
        <v>150</v>
      </c>
      <c r="C9" s="492">
        <v>150</v>
      </c>
    </row>
    <row r="10" spans="1:3" ht="18.95" customHeight="1">
      <c r="A10" s="41" t="s">
        <v>192</v>
      </c>
      <c r="B10" s="43">
        <v>300</v>
      </c>
      <c r="C10" s="461"/>
    </row>
    <row r="11" spans="1:3" ht="18.95" customHeight="1">
      <c r="A11" s="41" t="s">
        <v>517</v>
      </c>
      <c r="B11" s="43"/>
      <c r="C11" s="461">
        <v>535</v>
      </c>
    </row>
    <row r="12" spans="1:3" ht="18.95" customHeight="1">
      <c r="A12" s="166" t="s">
        <v>72</v>
      </c>
      <c r="B12" s="207">
        <v>1500</v>
      </c>
      <c r="C12" s="493"/>
    </row>
    <row r="13" spans="1:3" ht="18.95" customHeight="1">
      <c r="A13" s="41" t="s">
        <v>193</v>
      </c>
      <c r="B13" s="43">
        <v>50</v>
      </c>
      <c r="C13" s="461">
        <v>50</v>
      </c>
    </row>
    <row r="14" spans="1:3" ht="18.95" customHeight="1">
      <c r="A14" s="166" t="s">
        <v>71</v>
      </c>
      <c r="B14" s="207">
        <v>100</v>
      </c>
      <c r="C14" s="493">
        <v>101</v>
      </c>
    </row>
    <row r="15" spans="1:3" ht="18.95" customHeight="1">
      <c r="A15" s="89" t="s">
        <v>73</v>
      </c>
      <c r="B15" s="207">
        <v>0</v>
      </c>
      <c r="C15" s="493"/>
    </row>
    <row r="16" spans="1:3" ht="18.95" customHeight="1">
      <c r="A16" s="41" t="s">
        <v>191</v>
      </c>
      <c r="B16" s="43">
        <v>40</v>
      </c>
      <c r="C16" s="461">
        <v>40</v>
      </c>
    </row>
    <row r="17" spans="1:3" ht="18.95" customHeight="1">
      <c r="A17" s="166" t="s">
        <v>81</v>
      </c>
      <c r="B17" s="43">
        <v>110</v>
      </c>
      <c r="C17" s="494"/>
    </row>
    <row r="18" spans="1:3" ht="18.95" customHeight="1">
      <c r="A18" s="166" t="s">
        <v>519</v>
      </c>
      <c r="B18" s="43"/>
      <c r="C18" s="494">
        <v>150</v>
      </c>
    </row>
    <row r="19" spans="1:3" ht="18.95" customHeight="1">
      <c r="A19" s="166" t="s">
        <v>157</v>
      </c>
      <c r="B19" s="207">
        <v>0</v>
      </c>
      <c r="C19" s="492"/>
    </row>
    <row r="20" spans="1:3" ht="18.95" customHeight="1">
      <c r="A20" s="166" t="s">
        <v>525</v>
      </c>
      <c r="B20" s="207"/>
      <c r="C20" s="492">
        <v>27</v>
      </c>
    </row>
    <row r="21" spans="1:3" ht="18.95" customHeight="1">
      <c r="A21" s="41" t="s">
        <v>518</v>
      </c>
      <c r="B21" s="43"/>
      <c r="C21" s="461">
        <v>137</v>
      </c>
    </row>
    <row r="22" spans="1:3" ht="18.95" customHeight="1">
      <c r="A22" s="412"/>
      <c r="B22" s="496"/>
      <c r="C22" s="495"/>
    </row>
    <row r="23" spans="1:3" ht="18.95" customHeight="1">
      <c r="A23" s="52" t="s">
        <v>19</v>
      </c>
      <c r="B23" s="264">
        <f>SUM(B4:B21)</f>
        <v>3450</v>
      </c>
      <c r="C23" s="464">
        <f>SUM(C4:C21)</f>
        <v>4990</v>
      </c>
    </row>
    <row r="24" spans="1:3" ht="18.75" customHeight="1">
      <c r="A24"/>
      <c r="B24"/>
      <c r="C24"/>
    </row>
    <row r="25" spans="1:3" ht="18.75" customHeight="1">
      <c r="A25" s="1" t="s">
        <v>521</v>
      </c>
      <c r="B25"/>
      <c r="C25"/>
    </row>
    <row r="26" spans="1:3" ht="18.75" customHeight="1">
      <c r="A26" t="s">
        <v>522</v>
      </c>
      <c r="B26"/>
      <c r="C26"/>
    </row>
    <row r="27" spans="1:3" ht="18.75" customHeight="1">
      <c r="A27" t="s">
        <v>524</v>
      </c>
      <c r="B27"/>
      <c r="C27"/>
    </row>
    <row r="28" spans="1:3" ht="18.75" customHeight="1">
      <c r="A28"/>
      <c r="B28"/>
      <c r="C28"/>
    </row>
    <row r="29" spans="1:3" ht="18.75" customHeight="1">
      <c r="A29"/>
      <c r="B29"/>
      <c r="C29"/>
    </row>
    <row r="30" spans="1:3" ht="18.75" customHeight="1">
      <c r="A30"/>
      <c r="B30"/>
      <c r="C30"/>
    </row>
  </sheetData>
  <phoneticPr fontId="0" type="noConversion"/>
  <printOptions horizontalCentered="1"/>
  <pageMargins left="0.5" right="0" top="1" bottom="1" header="0.5" footer="0.5"/>
  <pageSetup orientation="portrait" r:id="rId1"/>
  <headerFooter alignWithMargins="0">
    <oddFooter>&amp;L&amp;Z&amp;F,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15" workbookViewId="0">
      <selection activeCell="D64" sqref="D64"/>
    </sheetView>
  </sheetViews>
  <sheetFormatPr defaultRowHeight="12.75"/>
  <cols>
    <col min="1" max="1" width="4.28515625" customWidth="1"/>
    <col min="2" max="2" width="32.85546875" customWidth="1"/>
    <col min="3" max="3" width="11.5703125" customWidth="1"/>
    <col min="4" max="4" width="11.28515625" customWidth="1"/>
    <col min="5" max="5" width="11" customWidth="1"/>
    <col min="6" max="6" width="12" bestFit="1" customWidth="1"/>
    <col min="7" max="7" width="9.85546875" bestFit="1" customWidth="1"/>
  </cols>
  <sheetData>
    <row r="1" spans="1:7" ht="18.75" customHeight="1" thickBot="1">
      <c r="A1" s="639"/>
      <c r="B1" s="641" t="s">
        <v>0</v>
      </c>
      <c r="C1" s="657" t="s">
        <v>786</v>
      </c>
      <c r="D1" s="735" t="s">
        <v>912</v>
      </c>
      <c r="E1" s="735" t="s">
        <v>948</v>
      </c>
      <c r="F1" s="840" t="s">
        <v>949</v>
      </c>
      <c r="G1" s="815" t="s">
        <v>950</v>
      </c>
    </row>
    <row r="2" spans="1:7" ht="13.5" customHeight="1">
      <c r="A2" s="665"/>
      <c r="B2" s="637" t="s">
        <v>868</v>
      </c>
      <c r="C2" s="752">
        <v>1367208</v>
      </c>
      <c r="D2" s="754">
        <v>1374426</v>
      </c>
      <c r="E2" s="754">
        <v>1374426</v>
      </c>
      <c r="F2" s="839">
        <v>1374426</v>
      </c>
      <c r="G2" s="843"/>
    </row>
    <row r="3" spans="1:7" ht="12.6" customHeight="1">
      <c r="A3" s="667"/>
      <c r="B3" s="94" t="s">
        <v>869</v>
      </c>
      <c r="C3" s="755">
        <v>1010048</v>
      </c>
      <c r="D3" s="756">
        <v>1250000</v>
      </c>
      <c r="E3" s="756">
        <v>1276000</v>
      </c>
      <c r="F3" s="848">
        <v>1338000</v>
      </c>
      <c r="G3" s="844">
        <f>F3-E3</f>
        <v>62000</v>
      </c>
    </row>
    <row r="4" spans="1:7" ht="12.6" customHeight="1">
      <c r="A4" s="669"/>
      <c r="B4" s="94" t="s">
        <v>1</v>
      </c>
      <c r="C4" s="755">
        <v>38625</v>
      </c>
      <c r="D4" s="756">
        <v>94000</v>
      </c>
      <c r="E4" s="756">
        <v>94000</v>
      </c>
      <c r="F4" s="756">
        <v>94000</v>
      </c>
      <c r="G4" s="844"/>
    </row>
    <row r="5" spans="1:7" ht="12.6" customHeight="1">
      <c r="A5" s="671"/>
      <c r="B5" s="603" t="s">
        <v>870</v>
      </c>
      <c r="C5" s="755"/>
      <c r="D5" s="756">
        <v>15797</v>
      </c>
      <c r="E5" s="756">
        <v>15797</v>
      </c>
      <c r="F5" s="756">
        <v>15797</v>
      </c>
      <c r="G5" s="844"/>
    </row>
    <row r="6" spans="1:7" ht="12.6" customHeight="1">
      <c r="A6" s="671"/>
      <c r="B6" s="603" t="s">
        <v>796</v>
      </c>
      <c r="C6" s="755">
        <v>100000</v>
      </c>
      <c r="D6" s="756">
        <v>81850</v>
      </c>
      <c r="E6" s="756">
        <v>81850</v>
      </c>
      <c r="F6" s="756">
        <v>81850</v>
      </c>
      <c r="G6" s="844"/>
    </row>
    <row r="7" spans="1:7" ht="12.6" customHeight="1">
      <c r="A7" s="671"/>
      <c r="B7" s="603" t="s">
        <v>781</v>
      </c>
      <c r="C7" s="755">
        <v>718943</v>
      </c>
      <c r="D7" s="756">
        <v>715196.85</v>
      </c>
      <c r="E7" s="756">
        <v>715196.85</v>
      </c>
      <c r="F7" s="756">
        <v>715196.85</v>
      </c>
      <c r="G7" s="844"/>
    </row>
    <row r="8" spans="1:7" ht="12.6" customHeight="1">
      <c r="A8" s="671"/>
      <c r="B8" s="603" t="s">
        <v>415</v>
      </c>
      <c r="C8" s="755">
        <v>55000</v>
      </c>
      <c r="D8" s="756">
        <v>47740</v>
      </c>
      <c r="E8" s="756">
        <v>47740</v>
      </c>
      <c r="F8" s="756">
        <v>47740</v>
      </c>
      <c r="G8" s="844"/>
    </row>
    <row r="9" spans="1:7" ht="12.6" customHeight="1">
      <c r="A9" s="673"/>
      <c r="B9" s="146" t="s">
        <v>225</v>
      </c>
      <c r="C9" s="757">
        <v>8645</v>
      </c>
      <c r="D9" s="759">
        <v>7145</v>
      </c>
      <c r="E9" s="759">
        <v>7145</v>
      </c>
      <c r="F9" s="759">
        <v>7145</v>
      </c>
      <c r="G9" s="845"/>
    </row>
    <row r="10" spans="1:7" ht="13.5" customHeight="1" thickBot="1">
      <c r="A10" s="674"/>
      <c r="B10" s="629" t="s">
        <v>2</v>
      </c>
      <c r="C10" s="760">
        <f>SUM(C2:C9)</f>
        <v>3298469</v>
      </c>
      <c r="D10" s="762">
        <f>SUM(D2:D9)</f>
        <v>3586154.85</v>
      </c>
      <c r="E10" s="811">
        <f>SUM(E2:E9)</f>
        <v>3612154.85</v>
      </c>
      <c r="F10" s="811">
        <f>SUM(F2:F9)</f>
        <v>3674154.85</v>
      </c>
      <c r="G10" s="841">
        <f>SUM(G2:G9)</f>
        <v>62000</v>
      </c>
    </row>
    <row r="11" spans="1:7" ht="14.25" customHeight="1" thickBot="1">
      <c r="A11" s="634" t="s">
        <v>158</v>
      </c>
      <c r="B11" s="635" t="s">
        <v>3</v>
      </c>
      <c r="C11" s="829" t="s">
        <v>774</v>
      </c>
      <c r="D11" s="763"/>
      <c r="E11" s="763"/>
      <c r="F11" s="830"/>
      <c r="G11" s="842"/>
    </row>
    <row r="12" spans="1:7" ht="12" customHeight="1">
      <c r="A12" s="676">
        <v>1</v>
      </c>
      <c r="B12" s="632" t="s">
        <v>490</v>
      </c>
      <c r="C12" s="764">
        <v>1192143</v>
      </c>
      <c r="D12" s="765">
        <v>1198443</v>
      </c>
      <c r="E12" s="765">
        <v>1198443</v>
      </c>
      <c r="F12" s="831">
        <v>1198443</v>
      </c>
      <c r="G12" s="843"/>
    </row>
    <row r="13" spans="1:7" ht="12" customHeight="1">
      <c r="A13" s="678">
        <v>2</v>
      </c>
      <c r="B13" s="138" t="s">
        <v>5</v>
      </c>
      <c r="C13" s="768">
        <v>5000</v>
      </c>
      <c r="D13" s="769">
        <v>4300</v>
      </c>
      <c r="E13" s="769">
        <v>4300</v>
      </c>
      <c r="F13" s="832">
        <v>4300</v>
      </c>
      <c r="G13" s="844"/>
    </row>
    <row r="14" spans="1:7" ht="12" customHeight="1">
      <c r="A14" s="678">
        <v>3</v>
      </c>
      <c r="B14" s="138" t="s">
        <v>370</v>
      </c>
      <c r="C14" s="755">
        <v>41078</v>
      </c>
      <c r="D14" s="756">
        <v>59078</v>
      </c>
      <c r="E14" s="756">
        <v>59078</v>
      </c>
      <c r="F14" s="833">
        <v>77816</v>
      </c>
      <c r="G14" s="844">
        <f>F14-E14</f>
        <v>18738</v>
      </c>
    </row>
    <row r="15" spans="1:7" ht="12" customHeight="1">
      <c r="A15" s="678">
        <v>4</v>
      </c>
      <c r="B15" s="138" t="s">
        <v>780</v>
      </c>
      <c r="C15" s="755">
        <v>2500</v>
      </c>
      <c r="D15" s="756">
        <v>3200</v>
      </c>
      <c r="E15" s="756">
        <v>3200</v>
      </c>
      <c r="F15" s="834">
        <v>3200</v>
      </c>
      <c r="G15" s="844"/>
    </row>
    <row r="16" spans="1:7" ht="12" customHeight="1">
      <c r="A16" s="679">
        <v>5</v>
      </c>
      <c r="B16" s="140" t="s">
        <v>4</v>
      </c>
      <c r="C16" s="755">
        <v>17000</v>
      </c>
      <c r="D16" s="770">
        <v>19600</v>
      </c>
      <c r="E16" s="770">
        <v>19600</v>
      </c>
      <c r="F16" s="835">
        <v>19600</v>
      </c>
      <c r="G16" s="844"/>
    </row>
    <row r="17" spans="1:7" ht="12" customHeight="1">
      <c r="A17" s="678">
        <v>6</v>
      </c>
      <c r="B17" s="141" t="s">
        <v>189</v>
      </c>
      <c r="C17" s="755">
        <v>4240</v>
      </c>
      <c r="D17" s="756">
        <v>2740</v>
      </c>
      <c r="E17" s="756">
        <v>2740</v>
      </c>
      <c r="F17" s="834">
        <v>2740</v>
      </c>
      <c r="G17" s="844"/>
    </row>
    <row r="18" spans="1:7" ht="12" customHeight="1">
      <c r="A18" s="678">
        <v>7</v>
      </c>
      <c r="B18" s="141" t="s">
        <v>162</v>
      </c>
      <c r="C18" s="755">
        <v>22850</v>
      </c>
      <c r="D18" s="756">
        <v>22850</v>
      </c>
      <c r="E18" s="756">
        <v>22850</v>
      </c>
      <c r="F18" s="834">
        <v>22850</v>
      </c>
      <c r="G18" s="844"/>
    </row>
    <row r="19" spans="1:7" ht="12" customHeight="1">
      <c r="A19" s="678">
        <v>8</v>
      </c>
      <c r="B19" s="138" t="s">
        <v>163</v>
      </c>
      <c r="C19" s="755">
        <v>16600</v>
      </c>
      <c r="D19" s="756">
        <v>23600</v>
      </c>
      <c r="E19" s="756">
        <v>23600</v>
      </c>
      <c r="F19" s="834">
        <v>23600</v>
      </c>
      <c r="G19" s="844"/>
    </row>
    <row r="20" spans="1:7" ht="12" customHeight="1">
      <c r="A20" s="722">
        <v>9</v>
      </c>
      <c r="B20" s="723" t="s">
        <v>857</v>
      </c>
      <c r="C20" s="771">
        <v>48887</v>
      </c>
      <c r="D20" s="773">
        <v>48887</v>
      </c>
      <c r="E20" s="773">
        <v>48887</v>
      </c>
      <c r="F20" s="772">
        <v>48887</v>
      </c>
      <c r="G20" s="844"/>
    </row>
    <row r="21" spans="1:7" ht="10.5" customHeight="1">
      <c r="A21" s="751">
        <v>6081</v>
      </c>
      <c r="B21" s="723" t="s">
        <v>871</v>
      </c>
      <c r="C21" s="771"/>
      <c r="D21" s="773">
        <v>48000</v>
      </c>
      <c r="E21" s="773">
        <v>48000</v>
      </c>
      <c r="F21" s="772">
        <v>48000</v>
      </c>
      <c r="G21" s="844"/>
    </row>
    <row r="22" spans="1:7" ht="12" customHeight="1">
      <c r="A22" s="678">
        <v>10</v>
      </c>
      <c r="B22" s="140" t="s">
        <v>9</v>
      </c>
      <c r="C22" s="755">
        <v>4535</v>
      </c>
      <c r="D22" s="756">
        <v>4535</v>
      </c>
      <c r="E22" s="756">
        <v>4535</v>
      </c>
      <c r="F22" s="834">
        <v>4535</v>
      </c>
      <c r="G22" s="844"/>
    </row>
    <row r="23" spans="1:7" ht="12" customHeight="1">
      <c r="A23" s="678">
        <v>11</v>
      </c>
      <c r="B23" s="140" t="s">
        <v>217</v>
      </c>
      <c r="C23" s="755">
        <v>12110</v>
      </c>
      <c r="D23" s="770">
        <v>12110</v>
      </c>
      <c r="E23" s="770">
        <v>12110</v>
      </c>
      <c r="F23" s="835">
        <v>12110</v>
      </c>
      <c r="G23" s="844"/>
    </row>
    <row r="24" spans="1:7" ht="12" customHeight="1">
      <c r="A24" s="678">
        <v>12</v>
      </c>
      <c r="B24" s="138" t="s">
        <v>139</v>
      </c>
      <c r="C24" s="755">
        <v>40020</v>
      </c>
      <c r="D24" s="756">
        <v>52520</v>
      </c>
      <c r="E24" s="756">
        <f>D24+4000</f>
        <v>56520</v>
      </c>
      <c r="F24" s="834">
        <v>56520</v>
      </c>
      <c r="G24" s="844"/>
    </row>
    <row r="25" spans="1:7" ht="12" customHeight="1">
      <c r="A25" s="678">
        <v>13</v>
      </c>
      <c r="B25" s="138" t="s">
        <v>16</v>
      </c>
      <c r="C25" s="755">
        <v>3415</v>
      </c>
      <c r="D25" s="756">
        <v>2915</v>
      </c>
      <c r="E25" s="756">
        <v>2915</v>
      </c>
      <c r="F25" s="834">
        <v>2915</v>
      </c>
      <c r="G25" s="844"/>
    </row>
    <row r="26" spans="1:7" ht="12" customHeight="1">
      <c r="A26" s="678">
        <v>14</v>
      </c>
      <c r="B26" s="138" t="s">
        <v>141</v>
      </c>
      <c r="C26" s="755">
        <v>21057</v>
      </c>
      <c r="D26" s="756">
        <v>21057</v>
      </c>
      <c r="E26" s="756">
        <v>21057</v>
      </c>
      <c r="F26" s="834">
        <v>21057</v>
      </c>
      <c r="G26" s="844"/>
    </row>
    <row r="27" spans="1:7" ht="12" customHeight="1">
      <c r="A27" s="678">
        <v>15</v>
      </c>
      <c r="B27" s="140" t="s">
        <v>10</v>
      </c>
      <c r="C27" s="755">
        <v>4990</v>
      </c>
      <c r="D27" s="756">
        <v>4990</v>
      </c>
      <c r="E27" s="756">
        <v>4990</v>
      </c>
      <c r="F27" s="834">
        <v>4990</v>
      </c>
      <c r="G27" s="844"/>
    </row>
    <row r="28" spans="1:7" ht="12" customHeight="1">
      <c r="A28" s="678">
        <v>16</v>
      </c>
      <c r="B28" s="138" t="s">
        <v>126</v>
      </c>
      <c r="C28" s="755">
        <v>11165</v>
      </c>
      <c r="D28" s="756">
        <v>11165</v>
      </c>
      <c r="E28" s="756">
        <v>11165</v>
      </c>
      <c r="F28" s="834">
        <v>11165</v>
      </c>
      <c r="G28" s="844"/>
    </row>
    <row r="29" spans="1:7" ht="12" customHeight="1">
      <c r="A29" s="678">
        <v>17</v>
      </c>
      <c r="B29" s="138" t="s">
        <v>152</v>
      </c>
      <c r="C29" s="755">
        <v>1400</v>
      </c>
      <c r="D29" s="756">
        <v>1400</v>
      </c>
      <c r="E29" s="756">
        <v>1400</v>
      </c>
      <c r="F29" s="834">
        <v>1400</v>
      </c>
      <c r="G29" s="844"/>
    </row>
    <row r="30" spans="1:7" ht="12" customHeight="1">
      <c r="A30" s="678">
        <v>18</v>
      </c>
      <c r="B30" s="138" t="s">
        <v>146</v>
      </c>
      <c r="C30" s="755">
        <v>10000</v>
      </c>
      <c r="D30" s="756">
        <v>10000</v>
      </c>
      <c r="E30" s="756">
        <v>10000</v>
      </c>
      <c r="F30" s="834">
        <v>10000</v>
      </c>
      <c r="G30" s="844"/>
    </row>
    <row r="31" spans="1:7" ht="12" customHeight="1">
      <c r="A31" s="678">
        <v>19</v>
      </c>
      <c r="B31" s="138" t="s">
        <v>188</v>
      </c>
      <c r="C31" s="755">
        <v>5000</v>
      </c>
      <c r="D31" s="756">
        <v>0</v>
      </c>
      <c r="E31" s="756">
        <v>0</v>
      </c>
      <c r="F31" s="834">
        <v>0</v>
      </c>
      <c r="G31" s="844"/>
    </row>
    <row r="32" spans="1:7" ht="12" customHeight="1">
      <c r="A32" s="678">
        <v>20</v>
      </c>
      <c r="B32" s="138" t="s">
        <v>13</v>
      </c>
      <c r="C32" s="755">
        <v>275</v>
      </c>
      <c r="D32" s="756">
        <v>425</v>
      </c>
      <c r="E32" s="756">
        <v>650</v>
      </c>
      <c r="F32" s="834">
        <v>650</v>
      </c>
      <c r="G32" s="844"/>
    </row>
    <row r="33" spans="1:7" ht="12" customHeight="1">
      <c r="A33" s="678">
        <v>21</v>
      </c>
      <c r="B33" s="138" t="s">
        <v>144</v>
      </c>
      <c r="C33" s="755">
        <v>1100</v>
      </c>
      <c r="D33" s="756">
        <v>1400</v>
      </c>
      <c r="E33" s="756">
        <v>1620</v>
      </c>
      <c r="F33" s="834">
        <v>1620</v>
      </c>
      <c r="G33" s="844"/>
    </row>
    <row r="34" spans="1:7" ht="12" customHeight="1">
      <c r="A34" s="678">
        <v>22</v>
      </c>
      <c r="B34" s="138" t="s">
        <v>15</v>
      </c>
      <c r="C34" s="755">
        <v>16905</v>
      </c>
      <c r="D34" s="756">
        <v>18405</v>
      </c>
      <c r="E34" s="756">
        <f>D34+1000</f>
        <v>19405</v>
      </c>
      <c r="F34" s="834">
        <v>19405</v>
      </c>
      <c r="G34" s="844"/>
    </row>
    <row r="35" spans="1:7" ht="12" customHeight="1">
      <c r="A35" s="678">
        <v>23</v>
      </c>
      <c r="B35" s="138" t="s">
        <v>8</v>
      </c>
      <c r="C35" s="755">
        <v>19250</v>
      </c>
      <c r="D35" s="756">
        <v>18750</v>
      </c>
      <c r="E35" s="756">
        <v>18750</v>
      </c>
      <c r="F35" s="834">
        <v>18750</v>
      </c>
      <c r="G35" s="844"/>
    </row>
    <row r="36" spans="1:7" ht="12" customHeight="1">
      <c r="A36" s="678">
        <v>24</v>
      </c>
      <c r="B36" s="138" t="s">
        <v>11</v>
      </c>
      <c r="C36" s="755">
        <v>2525</v>
      </c>
      <c r="D36" s="756">
        <v>1625</v>
      </c>
      <c r="E36" s="756">
        <v>1625</v>
      </c>
      <c r="F36" s="834">
        <v>1625</v>
      </c>
      <c r="G36" s="844"/>
    </row>
    <row r="37" spans="1:7" ht="12" customHeight="1">
      <c r="A37" s="678">
        <v>25</v>
      </c>
      <c r="B37" s="138" t="s">
        <v>289</v>
      </c>
      <c r="C37" s="755">
        <v>18700</v>
      </c>
      <c r="D37" s="756">
        <v>16700</v>
      </c>
      <c r="E37" s="756">
        <v>21200</v>
      </c>
      <c r="F37" s="833">
        <v>37962</v>
      </c>
      <c r="G37" s="844">
        <f>F37-E37</f>
        <v>16762</v>
      </c>
    </row>
    <row r="38" spans="1:7" ht="12" customHeight="1">
      <c r="A38" s="678">
        <v>26</v>
      </c>
      <c r="B38" s="140" t="s">
        <v>225</v>
      </c>
      <c r="C38" s="755">
        <v>13100</v>
      </c>
      <c r="D38" s="756">
        <v>10100</v>
      </c>
      <c r="E38" s="756">
        <v>10100</v>
      </c>
      <c r="F38" s="834">
        <v>10100</v>
      </c>
      <c r="G38" s="844"/>
    </row>
    <row r="39" spans="1:7" ht="12" customHeight="1">
      <c r="A39" s="678">
        <v>27</v>
      </c>
      <c r="B39" s="138" t="s">
        <v>290</v>
      </c>
      <c r="C39" s="755">
        <v>5700</v>
      </c>
      <c r="D39" s="756">
        <v>5700</v>
      </c>
      <c r="E39" s="756">
        <v>7200</v>
      </c>
      <c r="F39" s="834">
        <v>7200</v>
      </c>
      <c r="G39" s="844"/>
    </row>
    <row r="40" spans="1:7" ht="12" customHeight="1">
      <c r="A40" s="678">
        <v>28</v>
      </c>
      <c r="B40" s="138" t="s">
        <v>143</v>
      </c>
      <c r="C40" s="755">
        <v>7950</v>
      </c>
      <c r="D40" s="756">
        <v>10450</v>
      </c>
      <c r="E40" s="756">
        <v>10450</v>
      </c>
      <c r="F40" s="834">
        <v>10450</v>
      </c>
      <c r="G40" s="844"/>
    </row>
    <row r="41" spans="1:7" ht="12" customHeight="1">
      <c r="A41" s="678">
        <v>29</v>
      </c>
      <c r="B41" s="138" t="s">
        <v>6</v>
      </c>
      <c r="C41" s="755">
        <v>16628</v>
      </c>
      <c r="D41" s="756">
        <v>17228</v>
      </c>
      <c r="E41" s="756">
        <v>17228</v>
      </c>
      <c r="F41" s="834">
        <v>17228</v>
      </c>
      <c r="G41" s="844"/>
    </row>
    <row r="42" spans="1:7" ht="12" customHeight="1">
      <c r="A42" s="678">
        <v>30</v>
      </c>
      <c r="B42" s="138" t="s">
        <v>7</v>
      </c>
      <c r="C42" s="755">
        <v>36546</v>
      </c>
      <c r="D42" s="756">
        <v>36546</v>
      </c>
      <c r="E42" s="756">
        <v>36546</v>
      </c>
      <c r="F42" s="834">
        <v>36546</v>
      </c>
      <c r="G42" s="844"/>
    </row>
    <row r="43" spans="1:7" ht="12" customHeight="1">
      <c r="A43" s="678">
        <v>31</v>
      </c>
      <c r="B43" s="138" t="s">
        <v>142</v>
      </c>
      <c r="C43" s="755">
        <v>292500</v>
      </c>
      <c r="D43" s="756">
        <v>288000</v>
      </c>
      <c r="E43" s="756">
        <v>288000</v>
      </c>
      <c r="F43" s="834">
        <v>288000</v>
      </c>
      <c r="G43" s="844"/>
    </row>
    <row r="44" spans="1:7" ht="12" customHeight="1">
      <c r="A44" s="678">
        <v>32</v>
      </c>
      <c r="B44" s="138" t="s">
        <v>12</v>
      </c>
      <c r="C44" s="755">
        <v>1081730</v>
      </c>
      <c r="D44" s="756">
        <v>1127486</v>
      </c>
      <c r="E44" s="756">
        <v>1132486</v>
      </c>
      <c r="F44" s="834">
        <v>1132486</v>
      </c>
      <c r="G44" s="844"/>
    </row>
    <row r="45" spans="1:7" ht="12" customHeight="1">
      <c r="A45" s="678">
        <v>33</v>
      </c>
      <c r="B45" s="138" t="s">
        <v>232</v>
      </c>
      <c r="C45" s="755">
        <v>3000</v>
      </c>
      <c r="D45" s="756">
        <v>3000</v>
      </c>
      <c r="E45" s="756">
        <v>3000</v>
      </c>
      <c r="F45" s="834">
        <v>3000</v>
      </c>
      <c r="G45" s="844"/>
    </row>
    <row r="46" spans="1:7" ht="12" customHeight="1">
      <c r="A46" s="678">
        <v>645</v>
      </c>
      <c r="B46" s="138" t="s">
        <v>874</v>
      </c>
      <c r="C46" s="755">
        <v>0</v>
      </c>
      <c r="D46" s="756">
        <v>8550</v>
      </c>
      <c r="E46" s="756">
        <v>8550</v>
      </c>
      <c r="F46" s="834">
        <v>8550</v>
      </c>
      <c r="G46" s="844"/>
    </row>
    <row r="47" spans="1:7" ht="12" customHeight="1">
      <c r="A47" s="678">
        <v>34</v>
      </c>
      <c r="B47" s="138" t="s">
        <v>33</v>
      </c>
      <c r="C47" s="755">
        <v>369763</v>
      </c>
      <c r="D47" s="756">
        <v>369763</v>
      </c>
      <c r="E47" s="756">
        <v>369763</v>
      </c>
      <c r="F47" s="834">
        <v>369763</v>
      </c>
      <c r="G47" s="844"/>
    </row>
    <row r="48" spans="1:7" ht="12" customHeight="1">
      <c r="A48" s="678">
        <v>35</v>
      </c>
      <c r="B48" s="140" t="s">
        <v>145</v>
      </c>
      <c r="C48" s="755">
        <v>500</v>
      </c>
      <c r="D48" s="756">
        <v>2000</v>
      </c>
      <c r="E48" s="756">
        <v>2000</v>
      </c>
      <c r="F48" s="833">
        <v>29000</v>
      </c>
      <c r="G48" s="844">
        <f>F48-E48</f>
        <v>27000</v>
      </c>
    </row>
    <row r="49" spans="1:7" ht="12" customHeight="1">
      <c r="A49" s="678">
        <v>36</v>
      </c>
      <c r="B49" s="140" t="s">
        <v>18</v>
      </c>
      <c r="C49" s="755">
        <v>14000</v>
      </c>
      <c r="D49" s="770">
        <v>15651</v>
      </c>
      <c r="E49" s="770">
        <v>15651</v>
      </c>
      <c r="F49" s="835">
        <v>15651</v>
      </c>
      <c r="G49" s="844"/>
    </row>
    <row r="50" spans="1:7" ht="12" customHeight="1">
      <c r="A50" s="678">
        <v>37</v>
      </c>
      <c r="B50" s="138" t="s">
        <v>291</v>
      </c>
      <c r="C50" s="774">
        <v>11372</v>
      </c>
      <c r="D50" s="775">
        <v>11730</v>
      </c>
      <c r="E50" s="775">
        <v>11730</v>
      </c>
      <c r="F50" s="836">
        <v>11730</v>
      </c>
      <c r="G50" s="844"/>
    </row>
    <row r="51" spans="1:7" ht="12" customHeight="1">
      <c r="A51" s="678">
        <v>38</v>
      </c>
      <c r="B51" s="138" t="s">
        <v>17</v>
      </c>
      <c r="C51" s="755">
        <v>500</v>
      </c>
      <c r="D51" s="756">
        <v>450</v>
      </c>
      <c r="E51" s="756">
        <v>450</v>
      </c>
      <c r="F51" s="834">
        <v>450</v>
      </c>
      <c r="G51" s="844"/>
    </row>
    <row r="52" spans="1:7" ht="12" customHeight="1">
      <c r="A52" s="678">
        <v>39</v>
      </c>
      <c r="B52" s="138" t="s">
        <v>292</v>
      </c>
      <c r="C52" s="755">
        <v>2800</v>
      </c>
      <c r="D52" s="756">
        <v>2800</v>
      </c>
      <c r="E52" s="756">
        <v>2800</v>
      </c>
      <c r="F52" s="834">
        <v>2800</v>
      </c>
      <c r="G52" s="844"/>
    </row>
    <row r="53" spans="1:7" ht="12.6" customHeight="1">
      <c r="A53" s="678">
        <v>40</v>
      </c>
      <c r="B53" s="138" t="s">
        <v>373</v>
      </c>
      <c r="C53" s="755">
        <v>2050</v>
      </c>
      <c r="D53" s="756">
        <v>4050</v>
      </c>
      <c r="E53" s="756">
        <v>4050</v>
      </c>
      <c r="F53" s="834">
        <v>4050</v>
      </c>
      <c r="G53" s="844"/>
    </row>
    <row r="54" spans="1:7" ht="12.6" customHeight="1">
      <c r="A54" s="684">
        <v>55</v>
      </c>
      <c r="B54" s="403" t="s">
        <v>951</v>
      </c>
      <c r="C54" s="776">
        <v>17775</v>
      </c>
      <c r="D54" s="759">
        <v>14775</v>
      </c>
      <c r="E54" s="759">
        <v>14775</v>
      </c>
      <c r="F54" s="837">
        <v>14775</v>
      </c>
      <c r="G54" s="844"/>
    </row>
    <row r="55" spans="1:7" ht="12.75" customHeight="1">
      <c r="A55" s="684">
        <v>56</v>
      </c>
      <c r="B55" s="403" t="s">
        <v>778</v>
      </c>
      <c r="C55" s="776"/>
      <c r="D55" s="759">
        <v>300000</v>
      </c>
      <c r="E55" s="759">
        <v>300000</v>
      </c>
      <c r="F55" s="837">
        <v>300000</v>
      </c>
      <c r="G55" s="844"/>
    </row>
    <row r="56" spans="1:7" ht="12.75" customHeight="1">
      <c r="A56" s="684">
        <v>57</v>
      </c>
      <c r="B56" s="403" t="s">
        <v>849</v>
      </c>
      <c r="C56" s="776"/>
      <c r="D56" s="759">
        <v>35500</v>
      </c>
      <c r="E56" s="759">
        <v>35500</v>
      </c>
      <c r="F56" s="837">
        <v>0</v>
      </c>
      <c r="G56" s="846">
        <f>F56-E56</f>
        <v>-35500</v>
      </c>
    </row>
    <row r="57" spans="1:7" ht="12.6" customHeight="1" thickBot="1">
      <c r="A57" s="686">
        <v>60</v>
      </c>
      <c r="B57" s="687" t="s">
        <v>383</v>
      </c>
      <c r="C57" s="777">
        <v>55000</v>
      </c>
      <c r="D57" s="778">
        <v>42740</v>
      </c>
      <c r="E57" s="778">
        <v>42740</v>
      </c>
      <c r="F57" s="838">
        <v>42740</v>
      </c>
      <c r="G57" s="847"/>
    </row>
    <row r="58" spans="1:7" ht="17.25" thickBot="1">
      <c r="A58" s="821"/>
      <c r="B58" s="822" t="s">
        <v>19</v>
      </c>
      <c r="C58" s="850">
        <f>SUM(C12:C57)</f>
        <v>3453659</v>
      </c>
      <c r="D58" s="824">
        <f>SUM(D12:D57)</f>
        <v>3915214</v>
      </c>
      <c r="E58" s="824">
        <f>SUM(E12:E57)</f>
        <v>3931659</v>
      </c>
      <c r="F58" s="851">
        <f>SUM(F12:F57)</f>
        <v>3958659</v>
      </c>
      <c r="G58" s="824">
        <f>SUM(G12:G57)</f>
        <v>27000</v>
      </c>
    </row>
    <row r="59" spans="1:7" ht="13.5" thickTop="1">
      <c r="B59" s="782" t="s">
        <v>876</v>
      </c>
      <c r="C59" s="783">
        <f>C10-C58</f>
        <v>-155190</v>
      </c>
      <c r="D59" s="783">
        <f>D10-D58</f>
        <v>-329059.14999999991</v>
      </c>
      <c r="E59" s="783">
        <f>E10-E58</f>
        <v>-319504.14999999991</v>
      </c>
      <c r="F59" s="783">
        <f>F10-F58</f>
        <v>-284504.14999999991</v>
      </c>
      <c r="G59" s="783">
        <f>G10-G58</f>
        <v>35000</v>
      </c>
    </row>
    <row r="60" spans="1:7">
      <c r="B60" s="782" t="s">
        <v>953</v>
      </c>
    </row>
  </sheetData>
  <phoneticPr fontId="50" type="noConversion"/>
  <printOptions horizontalCentered="1"/>
  <pageMargins left="0.75" right="0.5" top="0.25" bottom="0.5" header="0.25" footer="0.25"/>
  <pageSetup orientation="portrait" r:id="rId1"/>
  <headerFooter alignWithMargins="0">
    <oddFooter>&amp;L&amp;Z&amp;F,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RowHeight="18.75" customHeight="1"/>
  <cols>
    <col min="1" max="1" width="47.42578125" style="3" customWidth="1"/>
    <col min="2" max="2" width="14.140625" style="5" customWidth="1"/>
    <col min="3" max="3" width="15.5703125" style="4" bestFit="1" customWidth="1"/>
    <col min="4" max="4" width="12.85546875" style="1" bestFit="1" customWidth="1"/>
    <col min="5" max="16384" width="9.140625" style="1"/>
  </cols>
  <sheetData>
    <row r="1" spans="1:4" s="2" customFormat="1" ht="18.75" customHeight="1">
      <c r="A1" s="106" t="s">
        <v>323</v>
      </c>
      <c r="B1" s="119"/>
      <c r="C1" s="460"/>
    </row>
    <row r="2" spans="1:4" ht="18.75" customHeight="1">
      <c r="A2" s="51"/>
      <c r="B2" s="43"/>
      <c r="C2" s="461"/>
    </row>
    <row r="3" spans="1:4" s="2" customFormat="1" ht="18.75" customHeight="1">
      <c r="A3" s="37" t="s">
        <v>21</v>
      </c>
      <c r="B3" s="38">
        <v>2005</v>
      </c>
      <c r="C3" s="462">
        <v>2006</v>
      </c>
    </row>
    <row r="4" spans="1:4" s="2" customFormat="1" ht="18.75" customHeight="1">
      <c r="A4" s="41"/>
      <c r="B4" s="43"/>
      <c r="C4" s="461"/>
    </row>
    <row r="5" spans="1:4" s="2" customFormat="1" ht="18.75" customHeight="1">
      <c r="A5" s="41" t="s">
        <v>179</v>
      </c>
      <c r="B5" s="43">
        <v>400</v>
      </c>
      <c r="C5" s="461">
        <v>750</v>
      </c>
    </row>
    <row r="6" spans="1:4" s="2" customFormat="1" ht="18.75" customHeight="1">
      <c r="A6" s="41" t="s">
        <v>181</v>
      </c>
      <c r="B6" s="43">
        <v>250</v>
      </c>
      <c r="C6" s="461">
        <v>1500</v>
      </c>
    </row>
    <row r="7" spans="1:4" s="2" customFormat="1" ht="18.75" customHeight="1">
      <c r="A7" s="41" t="s">
        <v>183</v>
      </c>
      <c r="B7" s="43">
        <v>250</v>
      </c>
      <c r="C7" s="461">
        <v>400</v>
      </c>
    </row>
    <row r="8" spans="1:4" s="2" customFormat="1" ht="18.75" customHeight="1">
      <c r="A8" s="108" t="s">
        <v>498</v>
      </c>
      <c r="B8" s="43"/>
      <c r="C8" s="469">
        <v>815</v>
      </c>
    </row>
    <row r="9" spans="1:4" s="2" customFormat="1" ht="18.75" customHeight="1">
      <c r="A9" s="46" t="s">
        <v>99</v>
      </c>
      <c r="B9" s="43">
        <v>3095</v>
      </c>
      <c r="C9" s="481">
        <v>3095</v>
      </c>
    </row>
    <row r="10" spans="1:4" s="2" customFormat="1" ht="18.75" customHeight="1">
      <c r="A10" s="41" t="s">
        <v>180</v>
      </c>
      <c r="B10" s="43">
        <v>550</v>
      </c>
      <c r="C10" s="461">
        <v>550</v>
      </c>
    </row>
    <row r="11" spans="1:4" ht="18.75" customHeight="1">
      <c r="A11" s="41" t="s">
        <v>178</v>
      </c>
      <c r="B11" s="43">
        <v>250</v>
      </c>
      <c r="C11" s="461">
        <v>250</v>
      </c>
      <c r="D11" s="32"/>
    </row>
    <row r="12" spans="1:4" ht="18.75" customHeight="1">
      <c r="A12" s="41" t="s">
        <v>187</v>
      </c>
      <c r="B12" s="43">
        <v>400</v>
      </c>
      <c r="C12" s="461">
        <v>2500</v>
      </c>
      <c r="D12" s="32"/>
    </row>
    <row r="13" spans="1:4" ht="18.75" customHeight="1">
      <c r="A13" s="41" t="s">
        <v>439</v>
      </c>
      <c r="B13" s="43"/>
      <c r="C13" s="461">
        <v>205</v>
      </c>
      <c r="D13" s="32"/>
    </row>
    <row r="14" spans="1:4" ht="18.75" customHeight="1">
      <c r="A14" s="41" t="s">
        <v>182</v>
      </c>
      <c r="B14" s="43">
        <v>500</v>
      </c>
      <c r="C14" s="461">
        <v>1100</v>
      </c>
      <c r="D14" s="32"/>
    </row>
    <row r="15" spans="1:4" ht="18.75" customHeight="1">
      <c r="A15" s="46" t="s">
        <v>76</v>
      </c>
      <c r="B15" s="43">
        <v>1200</v>
      </c>
      <c r="C15" s="481" t="s">
        <v>437</v>
      </c>
      <c r="D15" s="32"/>
    </row>
    <row r="16" spans="1:4" ht="18.75" customHeight="1">
      <c r="A16" s="41" t="s">
        <v>177</v>
      </c>
      <c r="B16" s="43">
        <v>400</v>
      </c>
      <c r="C16" s="461" t="s">
        <v>438</v>
      </c>
      <c r="D16" s="32"/>
    </row>
    <row r="17" spans="1:3" s="2" customFormat="1" ht="18.75" customHeight="1">
      <c r="A17" s="108" t="s">
        <v>75</v>
      </c>
      <c r="B17" s="43">
        <v>0</v>
      </c>
      <c r="C17" s="469"/>
    </row>
    <row r="18" spans="1:3" ht="18.75" customHeight="1">
      <c r="A18" s="51" t="s">
        <v>362</v>
      </c>
      <c r="B18" s="43">
        <v>2000</v>
      </c>
      <c r="C18" s="461"/>
    </row>
    <row r="19" spans="1:3" ht="18.75" customHeight="1">
      <c r="A19" s="51"/>
      <c r="B19" s="43"/>
      <c r="C19" s="461"/>
    </row>
    <row r="20" spans="1:3" ht="18.75" customHeight="1">
      <c r="A20" s="51"/>
      <c r="B20" s="43"/>
      <c r="C20" s="461"/>
    </row>
    <row r="21" spans="1:3" ht="18.75" customHeight="1">
      <c r="A21" s="52" t="s">
        <v>19</v>
      </c>
      <c r="B21" s="264">
        <f>SUM(B4:B20)</f>
        <v>9295</v>
      </c>
      <c r="C21" s="464">
        <f>SUM(C4:C20)</f>
        <v>11165</v>
      </c>
    </row>
  </sheetData>
  <phoneticPr fontId="0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8.75" customHeight="1"/>
  <cols>
    <col min="1" max="1" width="50.42578125" style="3" customWidth="1"/>
    <col min="2" max="2" width="15.140625" style="5" bestFit="1" customWidth="1"/>
    <col min="3" max="3" width="15.5703125" style="4" bestFit="1" customWidth="1"/>
    <col min="4" max="16384" width="9.140625" style="1"/>
  </cols>
  <sheetData>
    <row r="1" spans="1:3" s="2" customFormat="1" ht="18.75" customHeight="1">
      <c r="A1" s="106" t="s">
        <v>324</v>
      </c>
      <c r="B1" s="283"/>
      <c r="C1" s="509"/>
    </row>
    <row r="2" spans="1:3" ht="18.75" customHeight="1">
      <c r="A2" s="51"/>
      <c r="B2" s="43"/>
      <c r="C2" s="469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40"/>
      <c r="C4" s="470"/>
    </row>
    <row r="5" spans="1:3" s="2" customFormat="1" ht="18.75" customHeight="1">
      <c r="A5" s="49"/>
      <c r="B5" s="50"/>
      <c r="C5" s="472"/>
    </row>
    <row r="6" spans="1:3" s="2" customFormat="1" ht="18.75" customHeight="1">
      <c r="A6" s="49" t="s">
        <v>270</v>
      </c>
      <c r="B6" s="50">
        <v>300</v>
      </c>
      <c r="C6" s="472">
        <v>300</v>
      </c>
    </row>
    <row r="7" spans="1:3" s="2" customFormat="1" ht="18.75" customHeight="1">
      <c r="A7" s="49" t="s">
        <v>34</v>
      </c>
      <c r="B7" s="50">
        <v>300</v>
      </c>
      <c r="C7" s="472">
        <v>300</v>
      </c>
    </row>
    <row r="8" spans="1:3" s="2" customFormat="1" ht="18.75" customHeight="1">
      <c r="A8" s="49" t="s">
        <v>269</v>
      </c>
      <c r="B8" s="50">
        <v>600</v>
      </c>
      <c r="C8" s="472">
        <v>600</v>
      </c>
    </row>
    <row r="9" spans="1:3" s="2" customFormat="1" ht="18.75" customHeight="1">
      <c r="A9" s="49" t="s">
        <v>306</v>
      </c>
      <c r="B9" s="50">
        <v>200</v>
      </c>
      <c r="C9" s="472">
        <v>200</v>
      </c>
    </row>
    <row r="10" spans="1:3" s="2" customFormat="1" ht="18.75" customHeight="1">
      <c r="A10" s="49"/>
      <c r="B10" s="50"/>
      <c r="C10" s="472"/>
    </row>
    <row r="11" spans="1:3" ht="18.75" customHeight="1">
      <c r="A11" s="51"/>
      <c r="B11" s="50"/>
      <c r="C11" s="472"/>
    </row>
    <row r="12" spans="1:3" ht="18.75" customHeight="1">
      <c r="A12" s="51"/>
      <c r="B12" s="50"/>
      <c r="C12" s="472"/>
    </row>
    <row r="13" spans="1:3" ht="18.75" customHeight="1">
      <c r="A13" s="52" t="s">
        <v>19</v>
      </c>
      <c r="B13" s="128">
        <f>SUM(B4:B12)</f>
        <v>1400</v>
      </c>
      <c r="C13" s="510">
        <f>SUM(C4:C12)</f>
        <v>1400</v>
      </c>
    </row>
    <row r="14" spans="1:3" ht="18.75" customHeight="1">
      <c r="A14"/>
      <c r="B14"/>
    </row>
    <row r="15" spans="1:3" s="2" customFormat="1" ht="18.75" customHeight="1">
      <c r="A15"/>
      <c r="B15"/>
      <c r="C15" s="19"/>
    </row>
    <row r="16" spans="1:3" ht="18.75" customHeight="1">
      <c r="A16"/>
      <c r="B16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1" style="3" customWidth="1"/>
    <col min="2" max="2" width="9.7109375" bestFit="1" customWidth="1"/>
    <col min="3" max="3" width="14.140625" style="5" customWidth="1"/>
    <col min="4" max="4" width="15.5703125" style="4" bestFit="1" customWidth="1"/>
    <col min="5" max="5" width="12.85546875" style="1" bestFit="1" customWidth="1"/>
    <col min="6" max="16384" width="9.140625" style="1"/>
  </cols>
  <sheetData>
    <row r="1" spans="1:5" s="2" customFormat="1" ht="18.75" customHeight="1">
      <c r="A1" s="106" t="s">
        <v>325</v>
      </c>
      <c r="B1" s="118"/>
      <c r="C1" s="119"/>
      <c r="D1" s="460"/>
    </row>
    <row r="2" spans="1:5" ht="18.75" customHeight="1">
      <c r="A2" s="51"/>
      <c r="B2" s="58"/>
      <c r="C2" s="43"/>
      <c r="D2" s="461"/>
    </row>
    <row r="3" spans="1:5" s="2" customFormat="1" ht="18.75" customHeight="1">
      <c r="A3" s="37" t="s">
        <v>21</v>
      </c>
      <c r="B3" s="123"/>
      <c r="C3" s="38">
        <v>2005</v>
      </c>
      <c r="D3" s="462">
        <v>2006</v>
      </c>
    </row>
    <row r="4" spans="1:5" s="9" customFormat="1" ht="18.75" customHeight="1">
      <c r="A4" s="208"/>
      <c r="B4" s="284"/>
      <c r="C4" s="502"/>
      <c r="D4" s="499"/>
    </row>
    <row r="5" spans="1:5" s="9" customFormat="1" ht="18.75" customHeight="1">
      <c r="A5" s="209" t="s">
        <v>459</v>
      </c>
      <c r="B5" s="284"/>
      <c r="C5" s="183"/>
      <c r="D5" s="500">
        <v>3300</v>
      </c>
    </row>
    <row r="6" spans="1:5" s="9" customFormat="1" ht="18.75" customHeight="1">
      <c r="A6" s="177" t="s">
        <v>460</v>
      </c>
      <c r="B6" s="284"/>
      <c r="C6" s="183"/>
      <c r="D6" s="500">
        <v>1500</v>
      </c>
    </row>
    <row r="7" spans="1:5" s="9" customFormat="1" ht="18.75" customHeight="1">
      <c r="A7" s="177" t="s">
        <v>462</v>
      </c>
      <c r="B7" s="284"/>
      <c r="C7" s="183"/>
      <c r="D7" s="500">
        <v>5000</v>
      </c>
    </row>
    <row r="8" spans="1:5" s="9" customFormat="1" ht="18.75" customHeight="1">
      <c r="A8" s="177" t="s">
        <v>307</v>
      </c>
      <c r="B8" s="284"/>
      <c r="C8" s="183">
        <v>2940</v>
      </c>
      <c r="D8" s="500" t="s">
        <v>461</v>
      </c>
    </row>
    <row r="9" spans="1:5" s="13" customFormat="1" ht="18.75" customHeight="1">
      <c r="A9" s="177" t="s">
        <v>98</v>
      </c>
      <c r="B9" s="285"/>
      <c r="C9" s="451">
        <v>120</v>
      </c>
      <c r="D9" s="500">
        <v>200</v>
      </c>
    </row>
    <row r="10" spans="1:5" ht="18.75" customHeight="1">
      <c r="A10" s="210" t="s">
        <v>82</v>
      </c>
      <c r="B10" s="58"/>
      <c r="C10" s="183">
        <v>2070</v>
      </c>
      <c r="D10" s="501">
        <v>0</v>
      </c>
      <c r="E10" s="32"/>
    </row>
    <row r="11" spans="1:5" ht="18.75" customHeight="1">
      <c r="A11" s="211"/>
      <c r="B11" s="58"/>
      <c r="C11" s="50"/>
      <c r="D11" s="461"/>
    </row>
    <row r="12" spans="1:5" ht="18.75" customHeight="1">
      <c r="A12" s="51" t="s">
        <v>363</v>
      </c>
      <c r="B12" s="58"/>
      <c r="C12" s="50">
        <v>6000</v>
      </c>
      <c r="D12" s="461"/>
    </row>
    <row r="13" spans="1:5" ht="18.75" customHeight="1">
      <c r="A13" s="286"/>
      <c r="B13" s="58"/>
      <c r="C13" s="503"/>
      <c r="D13" s="461"/>
    </row>
    <row r="14" spans="1:5" s="2" customFormat="1" ht="18.75" customHeight="1">
      <c r="A14" s="52" t="s">
        <v>19</v>
      </c>
      <c r="B14" s="287"/>
      <c r="C14" s="264">
        <f>SUM(C4:C13)</f>
        <v>11130</v>
      </c>
      <c r="D14" s="464">
        <f>SUM(D4:D13)</f>
        <v>10000</v>
      </c>
    </row>
    <row r="16" spans="1:5" ht="18.75" customHeight="1">
      <c r="A16" s="504" t="s">
        <v>552</v>
      </c>
      <c r="B16" s="505">
        <v>1000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8.75" customHeight="1"/>
  <cols>
    <col min="1" max="1" width="50.42578125" style="3" customWidth="1"/>
    <col min="2" max="2" width="17.28515625" style="5" customWidth="1"/>
    <col min="3" max="3" width="16.5703125" style="4" bestFit="1" customWidth="1"/>
    <col min="4" max="16384" width="9.140625" style="1"/>
  </cols>
  <sheetData>
    <row r="1" spans="1:3" s="2" customFormat="1" ht="18.75" customHeight="1">
      <c r="A1" s="106" t="s">
        <v>308</v>
      </c>
      <c r="B1" s="507"/>
      <c r="C1" s="506"/>
    </row>
    <row r="2" spans="1:3" ht="18.75" customHeight="1">
      <c r="A2" s="51"/>
      <c r="B2" s="43"/>
      <c r="C2" s="461"/>
    </row>
    <row r="3" spans="1:3" s="2" customFormat="1" ht="18.75" customHeight="1">
      <c r="A3" s="51" t="s">
        <v>21</v>
      </c>
      <c r="B3" s="38">
        <v>2005</v>
      </c>
      <c r="C3" s="462">
        <v>2006</v>
      </c>
    </row>
    <row r="4" spans="1:3" s="9" customFormat="1" ht="18.75" customHeight="1">
      <c r="A4" s="208"/>
      <c r="B4" s="508"/>
      <c r="C4" s="499"/>
    </row>
    <row r="5" spans="1:3" ht="18.75" customHeight="1">
      <c r="A5" s="51"/>
      <c r="B5" s="43"/>
      <c r="C5" s="461"/>
    </row>
    <row r="6" spans="1:3" ht="18.75" customHeight="1">
      <c r="A6" s="51"/>
      <c r="B6" s="43"/>
      <c r="C6" s="461"/>
    </row>
    <row r="7" spans="1:3" ht="18.75" customHeight="1">
      <c r="A7" s="51"/>
      <c r="B7" s="43">
        <v>5000</v>
      </c>
      <c r="C7" s="461">
        <v>0</v>
      </c>
    </row>
    <row r="8" spans="1:3" ht="32.25" customHeight="1">
      <c r="A8" s="692" t="s">
        <v>811</v>
      </c>
      <c r="B8" s="43"/>
      <c r="C8" s="461"/>
    </row>
    <row r="9" spans="1:3" ht="18.75" customHeight="1">
      <c r="A9" s="51"/>
      <c r="B9" s="43"/>
      <c r="C9" s="461"/>
    </row>
    <row r="10" spans="1:3" ht="18.75" customHeight="1">
      <c r="A10" s="51"/>
      <c r="B10" s="43"/>
      <c r="C10" s="461"/>
    </row>
    <row r="11" spans="1:3" ht="18.75" customHeight="1">
      <c r="A11" s="51"/>
      <c r="B11" s="43"/>
      <c r="C11" s="461"/>
    </row>
    <row r="12" spans="1:3" ht="18.75" customHeight="1">
      <c r="A12" s="52" t="s">
        <v>19</v>
      </c>
      <c r="B12" s="262">
        <f>SUM(B4:B11)</f>
        <v>5000</v>
      </c>
      <c r="C12" s="474">
        <f>SUM(C4:C11)</f>
        <v>0</v>
      </c>
    </row>
    <row r="13" spans="1:3" ht="18.75" customHeight="1">
      <c r="A13"/>
      <c r="B13"/>
      <c r="C13"/>
    </row>
    <row r="14" spans="1:3" s="2" customFormat="1" ht="18.75" customHeight="1">
      <c r="A14"/>
      <c r="B14"/>
      <c r="C14"/>
    </row>
    <row r="15" spans="1:3" ht="18.75" customHeight="1">
      <c r="A15"/>
      <c r="B15"/>
      <c r="C15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RowHeight="18.75" customHeight="1"/>
  <cols>
    <col min="1" max="1" width="50.42578125" style="3" customWidth="1"/>
    <col min="2" max="2" width="14.140625" style="5" customWidth="1"/>
    <col min="3" max="3" width="13.42578125" style="4" customWidth="1"/>
    <col min="4" max="16384" width="9.140625" style="1"/>
  </cols>
  <sheetData>
    <row r="1" spans="1:3" s="2" customFormat="1" ht="18.75" customHeight="1">
      <c r="A1" s="106" t="s">
        <v>309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40"/>
      <c r="C4" s="463"/>
    </row>
    <row r="5" spans="1:3" s="2" customFormat="1" ht="18.75" customHeight="1">
      <c r="A5" s="49"/>
      <c r="B5" s="50"/>
      <c r="C5" s="461"/>
    </row>
    <row r="6" spans="1:3" s="2" customFormat="1" ht="18.75" customHeight="1">
      <c r="A6" s="41"/>
      <c r="B6" s="50"/>
      <c r="C6" s="461"/>
    </row>
    <row r="7" spans="1:3" s="2" customFormat="1" ht="18.75" customHeight="1">
      <c r="A7" s="41"/>
      <c r="B7" s="50"/>
      <c r="C7" s="461"/>
    </row>
    <row r="8" spans="1:3" s="2" customFormat="1" ht="18.75" customHeight="1">
      <c r="A8" s="41" t="s">
        <v>172</v>
      </c>
      <c r="B8" s="50">
        <v>100</v>
      </c>
      <c r="C8" s="461">
        <v>125</v>
      </c>
    </row>
    <row r="9" spans="1:3" s="2" customFormat="1" ht="18.75" customHeight="1">
      <c r="A9" s="41" t="s">
        <v>170</v>
      </c>
      <c r="B9" s="50">
        <v>100</v>
      </c>
      <c r="C9" s="461">
        <v>100</v>
      </c>
    </row>
    <row r="10" spans="1:3" s="2" customFormat="1" ht="18.75" customHeight="1">
      <c r="A10" s="41" t="s">
        <v>171</v>
      </c>
      <c r="B10" s="50">
        <v>50</v>
      </c>
      <c r="C10" s="461">
        <v>50</v>
      </c>
    </row>
    <row r="11" spans="1:3" s="2" customFormat="1" ht="18.75" customHeight="1">
      <c r="A11" s="41" t="s">
        <v>812</v>
      </c>
      <c r="B11" s="50"/>
      <c r="C11" s="461">
        <v>150</v>
      </c>
    </row>
    <row r="12" spans="1:3" s="2" customFormat="1" ht="18.75" customHeight="1">
      <c r="A12" s="41"/>
      <c r="B12" s="50"/>
      <c r="C12" s="461"/>
    </row>
    <row r="13" spans="1:3" s="2" customFormat="1" ht="18.75" customHeight="1">
      <c r="A13" s="41"/>
      <c r="B13" s="50"/>
      <c r="C13" s="461"/>
    </row>
    <row r="14" spans="1:3" ht="18.75" customHeight="1">
      <c r="A14" s="41"/>
      <c r="B14" s="50"/>
      <c r="C14" s="461"/>
    </row>
    <row r="15" spans="1:3" ht="18.75" customHeight="1">
      <c r="A15" s="51"/>
      <c r="B15" s="50"/>
      <c r="C15" s="461"/>
    </row>
    <row r="16" spans="1:3" ht="18.75" customHeight="1">
      <c r="A16" s="51"/>
      <c r="B16" s="50"/>
      <c r="C16" s="461"/>
    </row>
    <row r="17" spans="1:3" s="2" customFormat="1" ht="18.75" customHeight="1">
      <c r="A17" s="52" t="s">
        <v>19</v>
      </c>
      <c r="B17" s="128">
        <f>SUM(B4:B16)</f>
        <v>250</v>
      </c>
      <c r="C17" s="464">
        <f>SUM(C4:C16)</f>
        <v>425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8.75" customHeight="1"/>
  <cols>
    <col min="1" max="1" width="50.42578125" style="3" customWidth="1"/>
    <col min="2" max="2" width="14.140625" style="5" customWidth="1"/>
    <col min="3" max="3" width="13.140625" style="4" customWidth="1"/>
    <col min="4" max="16384" width="9.140625" style="1"/>
  </cols>
  <sheetData>
    <row r="1" spans="1:3" s="2" customFormat="1" ht="18.75" customHeight="1">
      <c r="A1" s="106" t="s">
        <v>310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134" t="s">
        <v>21</v>
      </c>
      <c r="B3" s="38">
        <v>2005</v>
      </c>
      <c r="C3" s="454">
        <v>2006</v>
      </c>
    </row>
    <row r="4" spans="1:3" s="9" customFormat="1" ht="18.75" customHeight="1">
      <c r="A4" s="108"/>
      <c r="B4" s="219"/>
      <c r="C4" s="453"/>
    </row>
    <row r="5" spans="1:3" s="2" customFormat="1" ht="18.75" customHeight="1">
      <c r="A5" s="110" t="s">
        <v>110</v>
      </c>
      <c r="B5" s="111">
        <v>200</v>
      </c>
      <c r="C5" s="511">
        <v>200</v>
      </c>
    </row>
    <row r="6" spans="1:3" ht="18.75" customHeight="1">
      <c r="A6" s="110" t="s">
        <v>109</v>
      </c>
      <c r="B6" s="111">
        <v>500</v>
      </c>
      <c r="C6" s="511">
        <v>500</v>
      </c>
    </row>
    <row r="7" spans="1:3" ht="18.75" customHeight="1">
      <c r="A7" s="110" t="s">
        <v>237</v>
      </c>
      <c r="B7" s="111">
        <v>60</v>
      </c>
      <c r="C7" s="512">
        <v>60</v>
      </c>
    </row>
    <row r="8" spans="1:3" ht="18.75" customHeight="1">
      <c r="A8" s="110" t="s">
        <v>236</v>
      </c>
      <c r="B8" s="111">
        <v>40</v>
      </c>
      <c r="C8" s="512">
        <v>20</v>
      </c>
    </row>
    <row r="9" spans="1:3" ht="18.75" customHeight="1">
      <c r="A9" s="41" t="s">
        <v>233</v>
      </c>
      <c r="B9" s="43">
        <v>175</v>
      </c>
      <c r="C9" s="461">
        <v>175</v>
      </c>
    </row>
    <row r="10" spans="1:3" ht="18.75" customHeight="1">
      <c r="A10" s="110" t="s">
        <v>184</v>
      </c>
      <c r="B10" s="111"/>
      <c r="C10" s="511"/>
    </row>
    <row r="11" spans="1:3" ht="18.75" customHeight="1">
      <c r="A11" s="110" t="s">
        <v>235</v>
      </c>
      <c r="B11" s="111">
        <v>23</v>
      </c>
      <c r="C11" s="511">
        <v>25</v>
      </c>
    </row>
    <row r="12" spans="1:3" ht="18.75" customHeight="1">
      <c r="A12" s="110" t="s">
        <v>234</v>
      </c>
      <c r="B12" s="111">
        <v>90</v>
      </c>
      <c r="C12" s="511">
        <v>120</v>
      </c>
    </row>
    <row r="13" spans="1:3" ht="18.75" customHeight="1">
      <c r="A13" s="110" t="s">
        <v>108</v>
      </c>
      <c r="B13" s="111">
        <v>645</v>
      </c>
      <c r="C13" s="513" t="s">
        <v>499</v>
      </c>
    </row>
    <row r="14" spans="1:3" ht="18.75" customHeight="1">
      <c r="A14" s="220" t="s">
        <v>248</v>
      </c>
      <c r="B14" s="111"/>
      <c r="C14" s="511"/>
    </row>
    <row r="15" spans="1:3" ht="18.75" customHeight="1">
      <c r="A15" s="220" t="s">
        <v>249</v>
      </c>
      <c r="B15" s="111"/>
      <c r="C15" s="511"/>
    </row>
    <row r="16" spans="1:3" ht="18.75" customHeight="1">
      <c r="A16" s="793" t="s">
        <v>898</v>
      </c>
      <c r="B16" s="111"/>
      <c r="C16" s="511">
        <v>300</v>
      </c>
    </row>
    <row r="17" spans="1:3" ht="18.75" customHeight="1">
      <c r="A17" s="110"/>
      <c r="B17" s="111"/>
      <c r="C17" s="511"/>
    </row>
    <row r="18" spans="1:3" s="2" customFormat="1" ht="18.75" customHeight="1">
      <c r="A18" s="288" t="s">
        <v>19</v>
      </c>
      <c r="B18" s="289">
        <f>SUM(B4:B17)</f>
        <v>1733</v>
      </c>
      <c r="C18" s="514">
        <f>SUM(C4:C17)</f>
        <v>1400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pane ySplit="3" topLeftCell="A12" activePane="bottomLeft" state="frozen"/>
      <selection pane="bottomLeft"/>
    </sheetView>
  </sheetViews>
  <sheetFormatPr defaultRowHeight="18.75" customHeight="1"/>
  <cols>
    <col min="1" max="1" width="51.7109375" style="3" customWidth="1"/>
    <col min="2" max="2" width="12.7109375" style="5" customWidth="1"/>
    <col min="3" max="3" width="14" style="4" customWidth="1"/>
    <col min="4" max="4" width="8.5703125" style="1" customWidth="1"/>
    <col min="5" max="16384" width="9.140625" style="1"/>
  </cols>
  <sheetData>
    <row r="1" spans="1:9" s="33" customFormat="1" ht="18.75" customHeight="1">
      <c r="A1" s="106" t="s">
        <v>164</v>
      </c>
      <c r="B1" s="119"/>
      <c r="C1" s="460"/>
    </row>
    <row r="2" spans="1:9" ht="12" customHeight="1">
      <c r="A2" s="51"/>
      <c r="B2" s="43"/>
      <c r="C2" s="461"/>
      <c r="D2" s="24"/>
      <c r="E2" s="24"/>
      <c r="F2" s="24"/>
      <c r="G2" s="24"/>
      <c r="H2" s="24"/>
      <c r="I2" s="24"/>
    </row>
    <row r="3" spans="1:9" s="2" customFormat="1" ht="18.75" customHeight="1">
      <c r="A3" s="37" t="s">
        <v>21</v>
      </c>
      <c r="B3" s="38">
        <v>2005</v>
      </c>
      <c r="C3" s="462">
        <v>2006</v>
      </c>
      <c r="D3"/>
      <c r="E3"/>
      <c r="F3"/>
      <c r="G3"/>
      <c r="H3"/>
      <c r="I3"/>
    </row>
    <row r="4" spans="1:9" s="9" customFormat="1" ht="18.75" customHeight="1">
      <c r="A4" s="39"/>
      <c r="B4" s="206"/>
      <c r="C4" s="515"/>
      <c r="D4" s="29"/>
      <c r="E4"/>
      <c r="F4"/>
      <c r="G4"/>
      <c r="H4"/>
      <c r="I4"/>
    </row>
    <row r="5" spans="1:9" s="2" customFormat="1" ht="15" customHeight="1">
      <c r="A5" s="221" t="s">
        <v>94</v>
      </c>
      <c r="B5" s="520">
        <v>200</v>
      </c>
      <c r="C5" s="492"/>
      <c r="D5" s="88"/>
      <c r="E5"/>
      <c r="F5"/>
      <c r="G5"/>
      <c r="H5"/>
      <c r="I5"/>
    </row>
    <row r="6" spans="1:9" ht="15" customHeight="1">
      <c r="A6" s="221" t="s">
        <v>194</v>
      </c>
      <c r="B6" s="225">
        <v>350</v>
      </c>
      <c r="C6" s="516"/>
      <c r="D6" s="26"/>
      <c r="E6"/>
      <c r="F6"/>
      <c r="G6"/>
      <c r="H6"/>
      <c r="I6"/>
    </row>
    <row r="7" spans="1:9" ht="15" customHeight="1">
      <c r="A7" s="221" t="s">
        <v>532</v>
      </c>
      <c r="B7" s="225"/>
      <c r="C7" s="516">
        <v>700</v>
      </c>
      <c r="D7" s="26"/>
      <c r="E7"/>
      <c r="F7"/>
      <c r="G7"/>
      <c r="H7"/>
      <c r="I7"/>
    </row>
    <row r="8" spans="1:9" ht="15" customHeight="1">
      <c r="A8" s="221" t="s">
        <v>533</v>
      </c>
      <c r="B8" s="225"/>
      <c r="C8" s="516">
        <v>300</v>
      </c>
      <c r="D8" s="26"/>
      <c r="E8"/>
      <c r="F8"/>
      <c r="G8"/>
      <c r="H8"/>
      <c r="I8"/>
    </row>
    <row r="9" spans="1:9" ht="15" customHeight="1">
      <c r="A9" s="221" t="s">
        <v>95</v>
      </c>
      <c r="B9" s="225">
        <v>100</v>
      </c>
      <c r="C9" s="516"/>
      <c r="D9" s="26"/>
      <c r="E9"/>
      <c r="F9"/>
      <c r="G9"/>
      <c r="H9"/>
      <c r="I9"/>
    </row>
    <row r="10" spans="1:9" ht="15" customHeight="1">
      <c r="A10" s="221" t="s">
        <v>195</v>
      </c>
      <c r="B10" s="225">
        <v>500</v>
      </c>
      <c r="C10" s="516">
        <v>300</v>
      </c>
      <c r="D10" s="88"/>
      <c r="E10"/>
      <c r="F10"/>
      <c r="G10"/>
      <c r="H10"/>
      <c r="I10"/>
    </row>
    <row r="11" spans="1:9" ht="15" customHeight="1">
      <c r="A11" s="221" t="s">
        <v>715</v>
      </c>
      <c r="B11" s="225"/>
      <c r="C11" s="516">
        <v>370</v>
      </c>
      <c r="D11" s="88"/>
      <c r="E11"/>
      <c r="F11"/>
      <c r="G11"/>
      <c r="H11"/>
      <c r="I11"/>
    </row>
    <row r="12" spans="1:9" ht="15" customHeight="1">
      <c r="A12" s="221" t="s">
        <v>546</v>
      </c>
      <c r="B12" s="225"/>
      <c r="C12" s="516">
        <v>50</v>
      </c>
      <c r="D12" s="88"/>
      <c r="E12"/>
      <c r="F12"/>
      <c r="G12"/>
      <c r="H12"/>
      <c r="I12"/>
    </row>
    <row r="13" spans="1:9" ht="15" customHeight="1">
      <c r="A13" s="221" t="s">
        <v>93</v>
      </c>
      <c r="B13" s="225">
        <v>800</v>
      </c>
      <c r="C13" s="516">
        <v>800</v>
      </c>
      <c r="D13" s="26"/>
      <c r="E13"/>
      <c r="F13"/>
      <c r="G13"/>
      <c r="H13"/>
      <c r="I13"/>
    </row>
    <row r="14" spans="1:9" ht="15" customHeight="1">
      <c r="A14" s="221" t="s">
        <v>534</v>
      </c>
      <c r="B14" s="225"/>
      <c r="C14" s="516">
        <v>150</v>
      </c>
      <c r="D14" s="26"/>
      <c r="E14"/>
      <c r="F14"/>
      <c r="G14"/>
      <c r="H14"/>
      <c r="I14"/>
    </row>
    <row r="15" spans="1:9" ht="15" customHeight="1">
      <c r="A15" s="221" t="s">
        <v>196</v>
      </c>
      <c r="B15" s="225">
        <v>1500</v>
      </c>
      <c r="C15" s="516"/>
      <c r="D15" s="26"/>
      <c r="E15"/>
      <c r="F15"/>
      <c r="G15"/>
      <c r="H15"/>
      <c r="I15"/>
    </row>
    <row r="16" spans="1:9" ht="15" customHeight="1">
      <c r="A16" s="221" t="s">
        <v>197</v>
      </c>
      <c r="B16" s="225">
        <v>200</v>
      </c>
      <c r="C16" s="516">
        <v>100</v>
      </c>
      <c r="D16" s="26"/>
      <c r="E16"/>
      <c r="F16"/>
      <c r="G16"/>
      <c r="H16"/>
      <c r="I16"/>
    </row>
    <row r="17" spans="1:9" ht="15" customHeight="1">
      <c r="A17" s="222" t="s">
        <v>198</v>
      </c>
      <c r="B17" s="225">
        <v>1500</v>
      </c>
      <c r="C17" s="516">
        <v>1500</v>
      </c>
      <c r="D17" s="26"/>
      <c r="E17"/>
      <c r="F17"/>
      <c r="G17"/>
      <c r="H17"/>
      <c r="I17"/>
    </row>
    <row r="18" spans="1:9" ht="15" customHeight="1">
      <c r="A18" s="222" t="s">
        <v>238</v>
      </c>
      <c r="B18" s="225">
        <v>3400</v>
      </c>
      <c r="C18" s="516">
        <v>3400</v>
      </c>
      <c r="D18" s="88"/>
      <c r="E18"/>
      <c r="F18"/>
      <c r="G18"/>
      <c r="H18"/>
      <c r="I18"/>
    </row>
    <row r="19" spans="1:9" ht="15" customHeight="1">
      <c r="A19" s="222" t="s">
        <v>535</v>
      </c>
      <c r="B19" s="225"/>
      <c r="C19" s="516">
        <v>60</v>
      </c>
      <c r="D19" s="26"/>
      <c r="E19"/>
      <c r="F19"/>
      <c r="G19"/>
      <c r="H19"/>
      <c r="I19"/>
    </row>
    <row r="20" spans="1:9" ht="15" customHeight="1">
      <c r="A20" s="222" t="s">
        <v>548</v>
      </c>
      <c r="B20" s="225">
        <v>1000</v>
      </c>
      <c r="C20" s="516">
        <v>1000</v>
      </c>
      <c r="D20" s="413"/>
      <c r="E20"/>
      <c r="F20"/>
      <c r="G20"/>
      <c r="H20"/>
      <c r="I20"/>
    </row>
    <row r="21" spans="1:9" ht="15" customHeight="1">
      <c r="A21" s="222" t="s">
        <v>550</v>
      </c>
      <c r="B21" s="225"/>
      <c r="C21" s="516"/>
      <c r="D21" s="413"/>
      <c r="E21"/>
      <c r="F21"/>
      <c r="G21"/>
      <c r="H21"/>
      <c r="I21"/>
    </row>
    <row r="22" spans="1:9" ht="15" customHeight="1">
      <c r="A22" s="222" t="s">
        <v>545</v>
      </c>
      <c r="B22" s="225"/>
      <c r="C22" s="516">
        <v>225</v>
      </c>
      <c r="D22" s="413"/>
      <c r="E22"/>
      <c r="F22"/>
      <c r="G22"/>
      <c r="H22"/>
      <c r="I22"/>
    </row>
    <row r="23" spans="1:9" ht="15" customHeight="1">
      <c r="A23" s="222" t="s">
        <v>277</v>
      </c>
      <c r="B23" s="225">
        <v>850</v>
      </c>
      <c r="C23" s="516"/>
      <c r="D23" s="413"/>
      <c r="E23"/>
      <c r="F23"/>
      <c r="G23"/>
      <c r="H23"/>
      <c r="I23"/>
    </row>
    <row r="24" spans="1:9" ht="15" customHeight="1">
      <c r="A24" s="222" t="s">
        <v>538</v>
      </c>
      <c r="B24" s="225"/>
      <c r="C24" s="516">
        <v>500</v>
      </c>
      <c r="D24" s="413"/>
      <c r="E24"/>
      <c r="F24"/>
      <c r="G24"/>
      <c r="H24"/>
      <c r="I24"/>
    </row>
    <row r="25" spans="1:9" ht="15" customHeight="1">
      <c r="A25" s="222" t="s">
        <v>714</v>
      </c>
      <c r="B25" s="225"/>
      <c r="C25" s="516">
        <v>500</v>
      </c>
      <c r="D25" s="413"/>
      <c r="E25"/>
      <c r="F25"/>
      <c r="G25"/>
      <c r="H25"/>
      <c r="I25"/>
    </row>
    <row r="26" spans="1:9" ht="15" customHeight="1">
      <c r="A26" s="222" t="s">
        <v>539</v>
      </c>
      <c r="B26" s="225"/>
      <c r="C26" s="516">
        <v>500</v>
      </c>
      <c r="D26" s="413"/>
      <c r="E26"/>
      <c r="F26"/>
      <c r="G26"/>
      <c r="H26"/>
      <c r="I26"/>
    </row>
    <row r="27" spans="1:9" ht="15" customHeight="1">
      <c r="A27" s="222" t="s">
        <v>540</v>
      </c>
      <c r="B27" s="225"/>
      <c r="C27" s="516">
        <v>500</v>
      </c>
      <c r="D27" s="413"/>
      <c r="E27"/>
      <c r="F27"/>
      <c r="G27"/>
      <c r="H27"/>
      <c r="I27"/>
    </row>
    <row r="28" spans="1:9" ht="15" customHeight="1">
      <c r="A28" s="222" t="s">
        <v>541</v>
      </c>
      <c r="B28" s="225"/>
      <c r="C28" s="516">
        <v>500</v>
      </c>
      <c r="D28" s="413"/>
      <c r="E28"/>
      <c r="F28"/>
      <c r="G28"/>
      <c r="H28"/>
      <c r="I28"/>
    </row>
    <row r="29" spans="1:9" ht="15" customHeight="1">
      <c r="A29" s="223" t="s">
        <v>542</v>
      </c>
      <c r="B29" s="226">
        <v>2100</v>
      </c>
      <c r="C29" s="516"/>
      <c r="D29" s="413"/>
      <c r="E29"/>
      <c r="F29"/>
      <c r="G29"/>
      <c r="H29"/>
      <c r="I29"/>
    </row>
    <row r="30" spans="1:9" ht="15" customHeight="1">
      <c r="A30" s="222" t="s">
        <v>240</v>
      </c>
      <c r="B30" s="225">
        <v>400</v>
      </c>
      <c r="C30" s="516"/>
      <c r="D30" s="413"/>
      <c r="E30"/>
      <c r="F30"/>
      <c r="G30"/>
      <c r="H30"/>
      <c r="I30"/>
    </row>
    <row r="31" spans="1:9" ht="15" customHeight="1">
      <c r="A31" s="222" t="s">
        <v>544</v>
      </c>
      <c r="B31" s="225"/>
      <c r="C31" s="516">
        <v>300</v>
      </c>
      <c r="D31" s="413"/>
      <c r="E31"/>
      <c r="F31"/>
      <c r="G31"/>
      <c r="H31"/>
      <c r="I31"/>
    </row>
    <row r="32" spans="1:9" ht="15" customHeight="1">
      <c r="A32" s="222" t="s">
        <v>239</v>
      </c>
      <c r="B32" s="225">
        <v>850</v>
      </c>
      <c r="C32" s="516"/>
      <c r="D32" s="413"/>
      <c r="E32"/>
      <c r="F32"/>
      <c r="G32"/>
      <c r="H32"/>
      <c r="I32"/>
    </row>
    <row r="33" spans="1:9" ht="15" customHeight="1">
      <c r="A33" s="222" t="s">
        <v>331</v>
      </c>
      <c r="B33" s="225">
        <v>230</v>
      </c>
      <c r="C33" s="516"/>
      <c r="D33" s="413"/>
      <c r="E33"/>
      <c r="F33"/>
      <c r="G33"/>
      <c r="H33"/>
      <c r="I33"/>
    </row>
    <row r="34" spans="1:9" ht="15" customHeight="1">
      <c r="A34" s="221" t="s">
        <v>199</v>
      </c>
      <c r="B34" s="225">
        <v>0</v>
      </c>
      <c r="C34" s="516">
        <v>200</v>
      </c>
      <c r="D34" s="413"/>
      <c r="E34"/>
      <c r="F34"/>
      <c r="G34"/>
      <c r="H34"/>
      <c r="I34"/>
    </row>
    <row r="35" spans="1:9" ht="15" customHeight="1">
      <c r="A35" s="221" t="s">
        <v>547</v>
      </c>
      <c r="B35" s="225"/>
      <c r="C35" s="516">
        <v>2000</v>
      </c>
      <c r="D35" s="413"/>
      <c r="E35"/>
      <c r="F35"/>
      <c r="G35"/>
      <c r="H35"/>
      <c r="I35"/>
    </row>
    <row r="36" spans="1:9" ht="15" customHeight="1">
      <c r="A36" s="108" t="s">
        <v>543</v>
      </c>
      <c r="B36" s="266"/>
      <c r="C36" s="493">
        <v>2000</v>
      </c>
      <c r="D36" s="26"/>
      <c r="E36"/>
      <c r="F36"/>
      <c r="G36"/>
      <c r="H36"/>
      <c r="I36"/>
    </row>
    <row r="37" spans="1:9" ht="15" customHeight="1">
      <c r="A37" s="223" t="s">
        <v>536</v>
      </c>
      <c r="B37" s="226"/>
      <c r="C37" s="493">
        <v>100</v>
      </c>
      <c r="D37" s="26"/>
      <c r="E37"/>
      <c r="F37"/>
      <c r="G37"/>
      <c r="H37"/>
      <c r="I37"/>
    </row>
    <row r="38" spans="1:9" ht="15" customHeight="1">
      <c r="A38" s="223" t="s">
        <v>537</v>
      </c>
      <c r="B38" s="226"/>
      <c r="C38" s="493">
        <v>100</v>
      </c>
      <c r="D38" s="26"/>
      <c r="E38"/>
      <c r="F38"/>
      <c r="G38"/>
      <c r="H38"/>
      <c r="I38"/>
    </row>
    <row r="39" spans="1:9" ht="15" customHeight="1">
      <c r="A39" s="221" t="s">
        <v>241</v>
      </c>
      <c r="B39" s="225">
        <v>700</v>
      </c>
      <c r="C39" s="516">
        <v>750</v>
      </c>
      <c r="D39" s="88"/>
      <c r="E39"/>
      <c r="F39"/>
      <c r="G39"/>
      <c r="H39"/>
      <c r="I39"/>
    </row>
    <row r="40" spans="1:9" ht="15" customHeight="1">
      <c r="A40" s="224" t="s">
        <v>200</v>
      </c>
      <c r="B40" s="225">
        <v>200</v>
      </c>
      <c r="C40" s="517"/>
      <c r="D40" s="26"/>
      <c r="E40"/>
      <c r="F40"/>
      <c r="G40"/>
      <c r="H40"/>
      <c r="I40"/>
    </row>
    <row r="41" spans="1:9" ht="15" customHeight="1">
      <c r="A41" s="221" t="s">
        <v>201</v>
      </c>
      <c r="B41" s="225">
        <v>200</v>
      </c>
      <c r="C41" s="516"/>
      <c r="D41" s="26"/>
      <c r="E41"/>
      <c r="F41"/>
      <c r="G41"/>
      <c r="H41"/>
      <c r="I41"/>
    </row>
    <row r="42" spans="1:9" ht="15" customHeight="1">
      <c r="A42" s="788" t="s">
        <v>898</v>
      </c>
      <c r="B42" s="225"/>
      <c r="C42" s="518">
        <v>1500</v>
      </c>
      <c r="D42"/>
      <c r="E42"/>
      <c r="F42"/>
      <c r="G42"/>
      <c r="H42"/>
      <c r="I42"/>
    </row>
    <row r="43" spans="1:9" s="2" customFormat="1" ht="15" customHeight="1">
      <c r="A43" s="52" t="s">
        <v>2</v>
      </c>
      <c r="B43" s="292">
        <f>SUM(B4:B42)</f>
        <v>15080</v>
      </c>
      <c r="C43" s="519">
        <f>SUM(C4:C42)</f>
        <v>18405</v>
      </c>
      <c r="D43"/>
      <c r="E43"/>
      <c r="F43"/>
      <c r="G43"/>
      <c r="H43"/>
      <c r="I43"/>
    </row>
    <row r="44" spans="1:9" ht="18.75" customHeight="1">
      <c r="A44" s="417" t="s">
        <v>551</v>
      </c>
      <c r="B44" s="418"/>
      <c r="C44" s="419"/>
    </row>
    <row r="45" spans="1:9" ht="18.75" customHeight="1">
      <c r="A45" s="420" t="s">
        <v>549</v>
      </c>
      <c r="B45" s="418"/>
      <c r="C45" s="419">
        <v>10400</v>
      </c>
    </row>
  </sheetData>
  <phoneticPr fontId="0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workbookViewId="0">
      <selection sqref="A1:E1"/>
    </sheetView>
  </sheetViews>
  <sheetFormatPr defaultRowHeight="12.75"/>
  <cols>
    <col min="1" max="1" width="31.85546875" customWidth="1"/>
    <col min="3" max="3" width="11" style="26" customWidth="1"/>
    <col min="4" max="4" width="9.28515625" bestFit="1" customWidth="1"/>
    <col min="5" max="5" width="37.5703125" customWidth="1"/>
  </cols>
  <sheetData>
    <row r="1" spans="1:5" s="423" customFormat="1" ht="20.25" customHeight="1">
      <c r="A1" s="935" t="s">
        <v>565</v>
      </c>
      <c r="B1" s="935"/>
      <c r="C1" s="935"/>
      <c r="D1" s="935"/>
      <c r="E1" s="935"/>
    </row>
    <row r="3" spans="1:5">
      <c r="A3" s="421" t="s">
        <v>566</v>
      </c>
      <c r="B3" s="421" t="s">
        <v>567</v>
      </c>
      <c r="C3" s="422" t="s">
        <v>568</v>
      </c>
      <c r="D3" s="421" t="s">
        <v>569</v>
      </c>
      <c r="E3" s="421" t="s">
        <v>570</v>
      </c>
    </row>
    <row r="4" spans="1:5">
      <c r="A4" s="58" t="s">
        <v>571</v>
      </c>
      <c r="B4" s="58"/>
      <c r="C4" s="521"/>
      <c r="D4" s="521"/>
      <c r="E4" s="58"/>
    </row>
    <row r="5" spans="1:5">
      <c r="A5" s="58" t="s">
        <v>572</v>
      </c>
      <c r="B5" s="58" t="s">
        <v>573</v>
      </c>
      <c r="C5" s="521" t="s">
        <v>574</v>
      </c>
      <c r="D5" s="522">
        <v>200</v>
      </c>
      <c r="E5" s="58"/>
    </row>
    <row r="6" spans="1:5">
      <c r="A6" s="58" t="s">
        <v>532</v>
      </c>
      <c r="B6" s="58" t="s">
        <v>575</v>
      </c>
      <c r="C6" s="521" t="s">
        <v>576</v>
      </c>
      <c r="D6" s="522">
        <v>700</v>
      </c>
      <c r="E6" s="58"/>
    </row>
    <row r="7" spans="1:5">
      <c r="A7" s="58" t="s">
        <v>577</v>
      </c>
      <c r="B7" s="58" t="s">
        <v>575</v>
      </c>
      <c r="C7" s="521" t="s">
        <v>578</v>
      </c>
      <c r="D7" s="522">
        <v>300</v>
      </c>
      <c r="E7" s="58" t="s">
        <v>579</v>
      </c>
    </row>
    <row r="8" spans="1:5">
      <c r="A8" s="58" t="s">
        <v>580</v>
      </c>
      <c r="B8" s="58" t="s">
        <v>575</v>
      </c>
      <c r="C8" s="521" t="s">
        <v>581</v>
      </c>
      <c r="D8" s="522">
        <v>800</v>
      </c>
      <c r="E8" s="58"/>
    </row>
    <row r="9" spans="1:5">
      <c r="A9" s="58" t="s">
        <v>582</v>
      </c>
      <c r="B9" s="58" t="s">
        <v>575</v>
      </c>
      <c r="C9" s="521" t="s">
        <v>583</v>
      </c>
      <c r="D9" s="522">
        <v>200</v>
      </c>
      <c r="E9" s="58" t="s">
        <v>584</v>
      </c>
    </row>
    <row r="10" spans="1:5">
      <c r="A10" s="58" t="s">
        <v>585</v>
      </c>
      <c r="B10" s="58" t="s">
        <v>575</v>
      </c>
      <c r="C10" s="521" t="s">
        <v>583</v>
      </c>
      <c r="D10" s="522">
        <v>100</v>
      </c>
      <c r="E10" s="58"/>
    </row>
    <row r="11" spans="1:5">
      <c r="A11" s="58" t="s">
        <v>534</v>
      </c>
      <c r="B11" s="58" t="s">
        <v>586</v>
      </c>
      <c r="C11" s="521" t="s">
        <v>587</v>
      </c>
      <c r="D11" s="522">
        <v>150</v>
      </c>
      <c r="E11" s="58" t="s">
        <v>588</v>
      </c>
    </row>
    <row r="12" spans="1:5">
      <c r="A12" s="58" t="s">
        <v>535</v>
      </c>
      <c r="B12" s="58" t="s">
        <v>586</v>
      </c>
      <c r="C12" s="521" t="s">
        <v>589</v>
      </c>
      <c r="D12" s="522">
        <v>60</v>
      </c>
      <c r="E12" s="58" t="s">
        <v>590</v>
      </c>
    </row>
    <row r="13" spans="1:5">
      <c r="A13" s="58" t="s">
        <v>591</v>
      </c>
      <c r="B13" s="58" t="s">
        <v>575</v>
      </c>
      <c r="C13" s="521" t="s">
        <v>587</v>
      </c>
      <c r="D13" s="522">
        <v>750</v>
      </c>
      <c r="E13" s="58" t="s">
        <v>592</v>
      </c>
    </row>
    <row r="14" spans="1:5">
      <c r="A14" s="58" t="s">
        <v>593</v>
      </c>
      <c r="B14" s="58"/>
      <c r="C14" s="521"/>
      <c r="D14" s="522">
        <v>3260</v>
      </c>
      <c r="E14" s="523">
        <v>0.19</v>
      </c>
    </row>
    <row r="15" spans="1:5">
      <c r="A15" s="58" t="s">
        <v>594</v>
      </c>
      <c r="B15" s="58"/>
      <c r="C15" s="521"/>
      <c r="D15" s="521"/>
      <c r="E15" s="58"/>
    </row>
    <row r="16" spans="1:5">
      <c r="A16" s="58" t="s">
        <v>595</v>
      </c>
      <c r="B16" s="58" t="s">
        <v>596</v>
      </c>
      <c r="C16" s="521" t="s">
        <v>597</v>
      </c>
      <c r="D16" s="522">
        <v>3400</v>
      </c>
      <c r="E16" s="58"/>
    </row>
    <row r="17" spans="1:5">
      <c r="A17" s="58" t="s">
        <v>595</v>
      </c>
      <c r="B17" s="58" t="s">
        <v>598</v>
      </c>
      <c r="C17" s="521" t="s">
        <v>599</v>
      </c>
      <c r="D17" s="521"/>
      <c r="E17" s="58"/>
    </row>
    <row r="18" spans="1:5">
      <c r="A18" s="58" t="s">
        <v>600</v>
      </c>
      <c r="B18" s="58" t="s">
        <v>594</v>
      </c>
      <c r="C18" s="521" t="s">
        <v>601</v>
      </c>
      <c r="D18" s="522">
        <v>100</v>
      </c>
      <c r="E18" s="58" t="s">
        <v>602</v>
      </c>
    </row>
    <row r="19" spans="1:5">
      <c r="A19" s="521" t="s">
        <v>603</v>
      </c>
      <c r="B19" s="58" t="s">
        <v>575</v>
      </c>
      <c r="C19" s="521" t="s">
        <v>601</v>
      </c>
      <c r="D19" s="522">
        <v>100</v>
      </c>
      <c r="E19" s="58" t="s">
        <v>604</v>
      </c>
    </row>
    <row r="20" spans="1:5">
      <c r="A20" s="58" t="s">
        <v>605</v>
      </c>
      <c r="B20" s="58"/>
      <c r="C20" s="521"/>
      <c r="D20" s="522">
        <v>3600</v>
      </c>
      <c r="E20" s="523">
        <v>0.21</v>
      </c>
    </row>
    <row r="21" spans="1:5">
      <c r="A21" s="58" t="s">
        <v>606</v>
      </c>
      <c r="B21" s="58"/>
      <c r="C21" s="521"/>
      <c r="D21" s="521"/>
      <c r="E21" s="58"/>
    </row>
    <row r="22" spans="1:5">
      <c r="A22" s="58" t="s">
        <v>607</v>
      </c>
      <c r="B22" s="58" t="s">
        <v>608</v>
      </c>
      <c r="C22" s="521" t="s">
        <v>609</v>
      </c>
      <c r="D22" s="522">
        <v>500</v>
      </c>
      <c r="E22" s="58" t="s">
        <v>610</v>
      </c>
    </row>
    <row r="23" spans="1:5">
      <c r="A23" s="521" t="s">
        <v>611</v>
      </c>
      <c r="B23" s="58" t="s">
        <v>608</v>
      </c>
      <c r="C23" s="521" t="s">
        <v>609</v>
      </c>
      <c r="D23" s="522">
        <v>500</v>
      </c>
      <c r="E23" s="58" t="s">
        <v>612</v>
      </c>
    </row>
    <row r="24" spans="1:5">
      <c r="A24" s="58" t="s">
        <v>613</v>
      </c>
      <c r="B24" s="58" t="s">
        <v>614</v>
      </c>
      <c r="C24" s="521" t="s">
        <v>609</v>
      </c>
      <c r="D24" s="522">
        <v>500</v>
      </c>
      <c r="E24" s="58"/>
    </row>
    <row r="25" spans="1:5">
      <c r="A25" s="58" t="s">
        <v>615</v>
      </c>
      <c r="B25" s="58" t="s">
        <v>616</v>
      </c>
      <c r="C25" s="521" t="s">
        <v>609</v>
      </c>
      <c r="D25" s="522">
        <v>500</v>
      </c>
      <c r="E25" s="58"/>
    </row>
    <row r="26" spans="1:5">
      <c r="A26" s="58" t="s">
        <v>617</v>
      </c>
      <c r="B26" s="58" t="s">
        <v>601</v>
      </c>
      <c r="C26" s="521" t="s">
        <v>601</v>
      </c>
      <c r="D26" s="522">
        <v>500</v>
      </c>
      <c r="E26" s="58" t="s">
        <v>618</v>
      </c>
    </row>
    <row r="27" spans="1:5">
      <c r="A27" s="521" t="s">
        <v>619</v>
      </c>
      <c r="B27" s="58" t="s">
        <v>575</v>
      </c>
      <c r="C27" s="521" t="s">
        <v>620</v>
      </c>
      <c r="D27" s="522">
        <v>2000</v>
      </c>
      <c r="E27" s="58" t="s">
        <v>621</v>
      </c>
    </row>
    <row r="28" spans="1:5">
      <c r="A28" s="58" t="s">
        <v>622</v>
      </c>
      <c r="B28" s="58" t="s">
        <v>608</v>
      </c>
      <c r="C28" s="521" t="s">
        <v>623</v>
      </c>
      <c r="D28" s="522">
        <v>300</v>
      </c>
      <c r="E28" s="58" t="s">
        <v>624</v>
      </c>
    </row>
    <row r="29" spans="1:5">
      <c r="A29" s="58" t="s">
        <v>625</v>
      </c>
      <c r="B29" s="58" t="s">
        <v>601</v>
      </c>
      <c r="C29" s="521" t="s">
        <v>601</v>
      </c>
      <c r="D29" s="522">
        <v>225</v>
      </c>
      <c r="E29" s="58" t="s">
        <v>626</v>
      </c>
    </row>
    <row r="30" spans="1:5">
      <c r="A30" s="58" t="s">
        <v>627</v>
      </c>
      <c r="B30" s="58"/>
      <c r="C30" s="521"/>
      <c r="D30" s="522">
        <v>5025</v>
      </c>
      <c r="E30" s="523">
        <v>0.3</v>
      </c>
    </row>
    <row r="31" spans="1:5">
      <c r="A31" s="58" t="s">
        <v>628</v>
      </c>
      <c r="B31" s="58"/>
      <c r="C31" s="521"/>
      <c r="D31" s="521"/>
      <c r="E31" s="58"/>
    </row>
    <row r="32" spans="1:5">
      <c r="A32" s="58" t="s">
        <v>629</v>
      </c>
      <c r="B32" s="58" t="s">
        <v>573</v>
      </c>
      <c r="C32" s="521" t="s">
        <v>609</v>
      </c>
      <c r="D32" s="522">
        <v>50</v>
      </c>
      <c r="E32" s="58"/>
    </row>
    <row r="33" spans="1:5">
      <c r="A33" s="58" t="s">
        <v>630</v>
      </c>
      <c r="B33" s="58" t="s">
        <v>575</v>
      </c>
      <c r="C33" s="521" t="s">
        <v>601</v>
      </c>
      <c r="D33" s="522">
        <v>2000</v>
      </c>
      <c r="E33" s="58" t="s">
        <v>631</v>
      </c>
    </row>
    <row r="34" spans="1:5">
      <c r="A34" s="58" t="s">
        <v>632</v>
      </c>
      <c r="B34" s="58" t="s">
        <v>633</v>
      </c>
      <c r="C34" s="521" t="s">
        <v>601</v>
      </c>
      <c r="D34" s="522">
        <v>250</v>
      </c>
      <c r="E34" s="58" t="s">
        <v>634</v>
      </c>
    </row>
    <row r="35" spans="1:5">
      <c r="A35" s="58" t="s">
        <v>635</v>
      </c>
      <c r="B35" s="58" t="s">
        <v>636</v>
      </c>
      <c r="C35" s="521" t="s">
        <v>637</v>
      </c>
      <c r="D35" s="522">
        <v>120</v>
      </c>
      <c r="E35" s="58" t="s">
        <v>638</v>
      </c>
    </row>
    <row r="36" spans="1:5">
      <c r="A36" s="58" t="s">
        <v>639</v>
      </c>
      <c r="B36" s="58" t="s">
        <v>575</v>
      </c>
      <c r="C36" s="521" t="s">
        <v>601</v>
      </c>
      <c r="D36" s="522">
        <v>100</v>
      </c>
      <c r="E36" s="58" t="s">
        <v>640</v>
      </c>
    </row>
    <row r="37" spans="1:5">
      <c r="A37" s="58" t="s">
        <v>641</v>
      </c>
      <c r="B37" s="58" t="s">
        <v>575</v>
      </c>
      <c r="C37" s="521" t="s">
        <v>637</v>
      </c>
      <c r="D37" s="522">
        <v>1000</v>
      </c>
      <c r="E37" s="58" t="s">
        <v>642</v>
      </c>
    </row>
    <row r="38" spans="1:5">
      <c r="A38" s="58" t="s">
        <v>198</v>
      </c>
      <c r="B38" s="58" t="s">
        <v>575</v>
      </c>
      <c r="C38" s="521" t="s">
        <v>601</v>
      </c>
      <c r="D38" s="522">
        <v>1500</v>
      </c>
      <c r="E38" s="58" t="s">
        <v>643</v>
      </c>
    </row>
    <row r="39" spans="1:5">
      <c r="A39" s="58" t="s">
        <v>644</v>
      </c>
      <c r="B39" s="58"/>
      <c r="C39" s="521"/>
      <c r="D39" s="522">
        <v>5020</v>
      </c>
      <c r="E39" s="523">
        <v>0.3</v>
      </c>
    </row>
    <row r="40" spans="1:5">
      <c r="A40" s="58" t="s">
        <v>645</v>
      </c>
      <c r="B40" s="58"/>
      <c r="C40" s="521"/>
      <c r="D40" s="522">
        <v>16905</v>
      </c>
      <c r="E40" s="58" t="s">
        <v>646</v>
      </c>
    </row>
    <row r="41" spans="1:5">
      <c r="D41" s="26"/>
    </row>
    <row r="42" spans="1:5">
      <c r="D42" s="26"/>
    </row>
    <row r="43" spans="1:5">
      <c r="A43" s="421" t="s">
        <v>647</v>
      </c>
      <c r="B43" s="421" t="s">
        <v>567</v>
      </c>
      <c r="C43" s="422" t="s">
        <v>568</v>
      </c>
      <c r="D43" s="422" t="s">
        <v>569</v>
      </c>
      <c r="E43" s="421" t="s">
        <v>570</v>
      </c>
    </row>
    <row r="44" spans="1:5">
      <c r="A44" s="58" t="s">
        <v>648</v>
      </c>
      <c r="B44" s="58" t="s">
        <v>649</v>
      </c>
      <c r="C44" s="521" t="s">
        <v>650</v>
      </c>
      <c r="D44" s="522">
        <v>1800</v>
      </c>
      <c r="E44" s="58" t="s">
        <v>651</v>
      </c>
    </row>
    <row r="45" spans="1:5">
      <c r="A45" s="58" t="s">
        <v>652</v>
      </c>
      <c r="B45" s="58" t="s">
        <v>636</v>
      </c>
      <c r="C45" s="521" t="s">
        <v>650</v>
      </c>
      <c r="D45" s="522">
        <v>1800</v>
      </c>
      <c r="E45" s="58" t="s">
        <v>651</v>
      </c>
    </row>
    <row r="46" spans="1:5">
      <c r="A46" s="58" t="s">
        <v>652</v>
      </c>
      <c r="B46" s="58" t="s">
        <v>608</v>
      </c>
      <c r="C46" s="521" t="s">
        <v>650</v>
      </c>
      <c r="D46" s="522">
        <v>1800</v>
      </c>
      <c r="E46" s="521" t="s">
        <v>653</v>
      </c>
    </row>
    <row r="47" spans="1:5">
      <c r="A47" s="58"/>
      <c r="B47" s="58"/>
      <c r="C47" s="521"/>
      <c r="D47" s="522"/>
      <c r="E47" s="521"/>
    </row>
    <row r="48" spans="1:5" ht="13.5">
      <c r="A48" s="58" t="s">
        <v>654</v>
      </c>
      <c r="B48" s="58" t="s">
        <v>573</v>
      </c>
      <c r="C48" s="521" t="s">
        <v>601</v>
      </c>
      <c r="D48" s="522">
        <v>5000</v>
      </c>
      <c r="E48" s="524" t="s">
        <v>655</v>
      </c>
    </row>
    <row r="49" spans="1:5">
      <c r="A49" s="58" t="s">
        <v>656</v>
      </c>
      <c r="B49" s="58"/>
      <c r="C49" s="521"/>
      <c r="D49" s="522">
        <v>10400</v>
      </c>
      <c r="E49" s="58"/>
    </row>
    <row r="50" spans="1:5">
      <c r="D50" s="26"/>
    </row>
    <row r="51" spans="1:5">
      <c r="D51" s="26"/>
    </row>
    <row r="52" spans="1:5">
      <c r="A52" s="58" t="s">
        <v>657</v>
      </c>
      <c r="B52" s="58" t="s">
        <v>567</v>
      </c>
      <c r="C52" s="521" t="s">
        <v>568</v>
      </c>
      <c r="D52" s="521" t="s">
        <v>569</v>
      </c>
      <c r="E52" s="58" t="s">
        <v>570</v>
      </c>
    </row>
    <row r="53" spans="1:5">
      <c r="A53" s="58" t="s">
        <v>652</v>
      </c>
      <c r="B53" s="58" t="s">
        <v>658</v>
      </c>
      <c r="C53" s="521" t="s">
        <v>650</v>
      </c>
      <c r="D53" s="522">
        <v>1800</v>
      </c>
      <c r="E53" s="58"/>
    </row>
    <row r="54" spans="1:5">
      <c r="A54" s="58" t="s">
        <v>659</v>
      </c>
      <c r="B54" s="58"/>
      <c r="C54" s="521"/>
      <c r="D54" s="522">
        <v>1800</v>
      </c>
      <c r="E54" s="58"/>
    </row>
    <row r="55" spans="1:5">
      <c r="D55" s="26"/>
    </row>
    <row r="56" spans="1:5">
      <c r="D56" s="26"/>
    </row>
    <row r="57" spans="1:5">
      <c r="A57" s="58" t="s">
        <v>660</v>
      </c>
      <c r="B57" s="58"/>
      <c r="C57" s="521"/>
      <c r="D57" s="521"/>
      <c r="E57" s="58"/>
    </row>
    <row r="58" spans="1:5">
      <c r="A58" s="58" t="s">
        <v>661</v>
      </c>
      <c r="B58" s="58"/>
      <c r="C58" s="521"/>
      <c r="D58" s="521"/>
      <c r="E58" s="58"/>
    </row>
    <row r="59" spans="1:5">
      <c r="A59" s="58" t="s">
        <v>662</v>
      </c>
      <c r="B59" s="58" t="s">
        <v>608</v>
      </c>
      <c r="C59" s="521"/>
      <c r="D59" s="521"/>
      <c r="E59" s="58"/>
    </row>
    <row r="60" spans="1:5">
      <c r="D60" s="26"/>
    </row>
    <row r="61" spans="1:5">
      <c r="D61" s="26"/>
    </row>
    <row r="62" spans="1:5">
      <c r="A62" s="58" t="s">
        <v>663</v>
      </c>
      <c r="B62" s="58" t="s">
        <v>664</v>
      </c>
      <c r="C62" s="521" t="s">
        <v>665</v>
      </c>
      <c r="D62" s="521"/>
      <c r="E62" s="58"/>
    </row>
    <row r="63" spans="1:5">
      <c r="A63" s="58" t="s">
        <v>666</v>
      </c>
      <c r="B63" s="58" t="s">
        <v>649</v>
      </c>
      <c r="C63" s="521" t="s">
        <v>598</v>
      </c>
      <c r="D63" s="521"/>
      <c r="E63" s="58"/>
    </row>
    <row r="64" spans="1:5">
      <c r="A64" s="58" t="s">
        <v>666</v>
      </c>
      <c r="B64" s="58" t="s">
        <v>608</v>
      </c>
      <c r="C64" s="521" t="s">
        <v>598</v>
      </c>
      <c r="D64" s="521"/>
      <c r="E64" s="58"/>
    </row>
    <row r="65" spans="1:5">
      <c r="A65" s="58" t="s">
        <v>667</v>
      </c>
      <c r="B65" s="58" t="s">
        <v>636</v>
      </c>
      <c r="C65" s="521" t="s">
        <v>598</v>
      </c>
      <c r="D65" s="521"/>
      <c r="E65" s="58"/>
    </row>
    <row r="66" spans="1:5">
      <c r="A66" s="58" t="s">
        <v>667</v>
      </c>
      <c r="B66" s="58" t="s">
        <v>668</v>
      </c>
      <c r="C66" s="521" t="s">
        <v>598</v>
      </c>
      <c r="D66" s="521"/>
      <c r="E66" s="58"/>
    </row>
    <row r="67" spans="1:5">
      <c r="A67" s="58" t="s">
        <v>666</v>
      </c>
      <c r="B67" s="58" t="s">
        <v>669</v>
      </c>
      <c r="C67" s="521" t="s">
        <v>598</v>
      </c>
      <c r="D67" s="521"/>
      <c r="E67" s="58"/>
    </row>
    <row r="68" spans="1:5">
      <c r="A68" s="58" t="s">
        <v>670</v>
      </c>
      <c r="B68" s="58" t="s">
        <v>671</v>
      </c>
      <c r="C68" s="521" t="s">
        <v>658</v>
      </c>
      <c r="D68" s="521" t="s">
        <v>672</v>
      </c>
      <c r="E68" s="58"/>
    </row>
    <row r="69" spans="1:5">
      <c r="A69" s="58" t="s">
        <v>673</v>
      </c>
      <c r="B69" s="58" t="s">
        <v>674</v>
      </c>
      <c r="C69" s="521" t="s">
        <v>598</v>
      </c>
      <c r="D69" s="521"/>
      <c r="E69" s="58"/>
    </row>
    <row r="70" spans="1:5">
      <c r="A70" s="58" t="s">
        <v>675</v>
      </c>
      <c r="B70" s="58" t="s">
        <v>676</v>
      </c>
      <c r="C70" s="521" t="s">
        <v>598</v>
      </c>
      <c r="D70" s="521" t="s">
        <v>677</v>
      </c>
      <c r="E70" s="58"/>
    </row>
    <row r="71" spans="1:5">
      <c r="A71" s="58" t="s">
        <v>673</v>
      </c>
      <c r="B71" s="58" t="s">
        <v>678</v>
      </c>
      <c r="C71" s="521" t="s">
        <v>598</v>
      </c>
      <c r="D71" s="521"/>
      <c r="E71" s="58"/>
    </row>
    <row r="72" spans="1:5">
      <c r="A72" s="58" t="s">
        <v>679</v>
      </c>
      <c r="B72" s="58" t="s">
        <v>680</v>
      </c>
      <c r="C72" s="521" t="s">
        <v>598</v>
      </c>
      <c r="D72" s="521"/>
      <c r="E72" s="58"/>
    </row>
    <row r="73" spans="1:5">
      <c r="A73" s="521" t="s">
        <v>681</v>
      </c>
      <c r="B73" s="58" t="s">
        <v>680</v>
      </c>
      <c r="C73" s="521" t="s">
        <v>598</v>
      </c>
      <c r="D73" s="521"/>
      <c r="E73" s="58"/>
    </row>
    <row r="74" spans="1:5">
      <c r="A74" s="58" t="s">
        <v>682</v>
      </c>
      <c r="B74" s="58" t="s">
        <v>680</v>
      </c>
      <c r="C74" s="521" t="s">
        <v>598</v>
      </c>
      <c r="D74" s="521"/>
      <c r="E74" s="58"/>
    </row>
    <row r="75" spans="1:5">
      <c r="A75" s="58" t="s">
        <v>673</v>
      </c>
      <c r="B75" s="58" t="s">
        <v>573</v>
      </c>
      <c r="C75" s="521" t="s">
        <v>598</v>
      </c>
      <c r="D75" s="521"/>
      <c r="E75" s="58"/>
    </row>
    <row r="76" spans="1:5">
      <c r="A76" s="58" t="s">
        <v>673</v>
      </c>
      <c r="B76" s="58" t="s">
        <v>633</v>
      </c>
      <c r="C76" s="521" t="s">
        <v>598</v>
      </c>
      <c r="D76" s="521"/>
      <c r="E76" s="58"/>
    </row>
    <row r="77" spans="1:5">
      <c r="A77" s="58" t="s">
        <v>683</v>
      </c>
      <c r="B77" s="58" t="s">
        <v>684</v>
      </c>
      <c r="C77" s="521" t="s">
        <v>598</v>
      </c>
      <c r="D77" s="521"/>
      <c r="E77" s="58"/>
    </row>
    <row r="78" spans="1:5">
      <c r="A78" s="58" t="s">
        <v>675</v>
      </c>
      <c r="B78" s="58" t="s">
        <v>676</v>
      </c>
      <c r="C78" s="521" t="s">
        <v>596</v>
      </c>
      <c r="D78" s="521" t="s">
        <v>677</v>
      </c>
      <c r="E78" s="58"/>
    </row>
    <row r="79" spans="1:5">
      <c r="A79" s="58" t="s">
        <v>675</v>
      </c>
      <c r="B79" s="58" t="s">
        <v>685</v>
      </c>
      <c r="C79" s="521" t="s">
        <v>596</v>
      </c>
      <c r="D79" s="521"/>
      <c r="E79" s="58"/>
    </row>
    <row r="80" spans="1:5">
      <c r="A80" s="58" t="s">
        <v>686</v>
      </c>
      <c r="B80" s="58" t="s">
        <v>687</v>
      </c>
      <c r="C80" s="521" t="s">
        <v>596</v>
      </c>
      <c r="D80" s="521"/>
      <c r="E80" s="58"/>
    </row>
    <row r="81" spans="1:5">
      <c r="A81" s="58" t="s">
        <v>688</v>
      </c>
      <c r="B81" s="58" t="s">
        <v>676</v>
      </c>
      <c r="C81" s="521" t="s">
        <v>596</v>
      </c>
      <c r="D81" s="521"/>
      <c r="E81" s="58"/>
    </row>
    <row r="82" spans="1:5">
      <c r="A82" s="58" t="s">
        <v>689</v>
      </c>
      <c r="B82" s="58" t="s">
        <v>685</v>
      </c>
      <c r="C82" s="521" t="s">
        <v>596</v>
      </c>
      <c r="D82" s="521"/>
      <c r="E82" s="58"/>
    </row>
    <row r="83" spans="1:5">
      <c r="A83" s="58" t="s">
        <v>688</v>
      </c>
      <c r="B83" s="58" t="s">
        <v>676</v>
      </c>
      <c r="C83" s="521" t="s">
        <v>598</v>
      </c>
      <c r="D83" s="521"/>
      <c r="E83" s="58"/>
    </row>
    <row r="84" spans="1:5">
      <c r="A84" s="58" t="s">
        <v>690</v>
      </c>
      <c r="B84" s="58" t="s">
        <v>680</v>
      </c>
      <c r="C84" s="521" t="s">
        <v>598</v>
      </c>
      <c r="D84" s="521"/>
      <c r="E84" s="58"/>
    </row>
    <row r="85" spans="1:5">
      <c r="A85" s="58" t="s">
        <v>691</v>
      </c>
      <c r="B85" s="58" t="s">
        <v>633</v>
      </c>
      <c r="C85" s="521" t="s">
        <v>598</v>
      </c>
      <c r="D85" s="521"/>
      <c r="E85" s="58"/>
    </row>
    <row r="86" spans="1:5">
      <c r="A86" s="58" t="s">
        <v>692</v>
      </c>
      <c r="B86" s="58" t="s">
        <v>649</v>
      </c>
      <c r="C86" s="521" t="s">
        <v>598</v>
      </c>
      <c r="D86" s="521"/>
      <c r="E86" s="58"/>
    </row>
    <row r="87" spans="1:5">
      <c r="A87" s="58" t="s">
        <v>692</v>
      </c>
      <c r="B87" s="58" t="s">
        <v>636</v>
      </c>
      <c r="C87" s="521" t="s">
        <v>598</v>
      </c>
      <c r="D87" s="521"/>
      <c r="E87" s="58"/>
    </row>
    <row r="88" spans="1:5">
      <c r="A88" s="58" t="s">
        <v>692</v>
      </c>
      <c r="B88" s="58" t="s">
        <v>608</v>
      </c>
      <c r="C88" s="521" t="s">
        <v>598</v>
      </c>
      <c r="D88" s="521"/>
      <c r="E88" s="58"/>
    </row>
    <row r="89" spans="1:5">
      <c r="A89" s="58" t="s">
        <v>692</v>
      </c>
      <c r="B89" s="58" t="s">
        <v>668</v>
      </c>
      <c r="C89" s="521" t="s">
        <v>598</v>
      </c>
      <c r="D89" s="521"/>
      <c r="E89" s="58"/>
    </row>
    <row r="90" spans="1:5">
      <c r="A90" s="58" t="s">
        <v>693</v>
      </c>
      <c r="B90" s="58" t="s">
        <v>573</v>
      </c>
      <c r="C90" s="521" t="s">
        <v>598</v>
      </c>
      <c r="D90" s="521"/>
      <c r="E90" s="58"/>
    </row>
    <row r="91" spans="1:5">
      <c r="A91" s="58" t="s">
        <v>694</v>
      </c>
      <c r="B91" s="58" t="s">
        <v>680</v>
      </c>
      <c r="C91" s="521" t="s">
        <v>598</v>
      </c>
      <c r="D91" s="521"/>
      <c r="E91" s="58"/>
    </row>
    <row r="92" spans="1:5">
      <c r="A92" s="58" t="s">
        <v>695</v>
      </c>
      <c r="B92" s="58" t="s">
        <v>687</v>
      </c>
      <c r="C92" s="521" t="s">
        <v>596</v>
      </c>
      <c r="D92" s="521"/>
      <c r="E92" s="58"/>
    </row>
    <row r="93" spans="1:5">
      <c r="A93" s="58" t="s">
        <v>696</v>
      </c>
      <c r="B93" s="58" t="s">
        <v>687</v>
      </c>
      <c r="C93" s="521" t="s">
        <v>596</v>
      </c>
      <c r="D93" s="521"/>
      <c r="E93" s="58"/>
    </row>
    <row r="94" spans="1:5">
      <c r="A94" s="58" t="s">
        <v>697</v>
      </c>
      <c r="B94" s="58" t="s">
        <v>687</v>
      </c>
      <c r="C94" s="521" t="s">
        <v>698</v>
      </c>
      <c r="D94" s="521"/>
      <c r="E94" s="58"/>
    </row>
  </sheetData>
  <mergeCells count="1">
    <mergeCell ref="A1:E1"/>
  </mergeCells>
  <phoneticPr fontId="0" type="noConversion"/>
  <printOptions horizontalCentered="1"/>
  <pageMargins left="0.5" right="0.25" top="1" bottom="1" header="0.5" footer="0.5"/>
  <pageSetup orientation="portrait" horizontalDpi="4294967293" r:id="rId1"/>
  <headerFooter alignWithMargins="0">
    <oddFooter xml:space="preserve">&amp;L&amp;Z&amp;F, &amp;A&amp;C&amp;P of &amp;N&amp;Rwritten 8/15/05
</oddFooter>
  </headerFooter>
  <rowBreaks count="1" manualBreakCount="1">
    <brk id="49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/>
  </sheetViews>
  <sheetFormatPr defaultRowHeight="18.75" customHeight="1"/>
  <cols>
    <col min="1" max="1" width="42.85546875" style="3" customWidth="1"/>
    <col min="2" max="2" width="15.85546875" style="5" customWidth="1"/>
    <col min="3" max="3" width="14.85546875" style="4" customWidth="1"/>
    <col min="4" max="4" width="10.140625" style="1" customWidth="1"/>
    <col min="5" max="16384" width="9.140625" style="1"/>
  </cols>
  <sheetData>
    <row r="1" spans="1:19" s="2" customFormat="1" ht="18.75" customHeight="1">
      <c r="A1" s="106" t="s">
        <v>326</v>
      </c>
      <c r="B1" s="119"/>
      <c r="C1" s="460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8.75" customHeight="1">
      <c r="A2" s="51"/>
      <c r="B2" s="43"/>
      <c r="C2" s="46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9" s="2" customFormat="1" ht="18.75" customHeight="1">
      <c r="A3" s="37" t="s">
        <v>21</v>
      </c>
      <c r="B3" s="38">
        <v>2005</v>
      </c>
      <c r="C3" s="462">
        <v>2006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s="9" customFormat="1" ht="18.75" customHeight="1">
      <c r="A4" s="39"/>
      <c r="B4" s="227"/>
      <c r="C4" s="463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s="2" customFormat="1" ht="18.75" customHeight="1">
      <c r="A5" s="37"/>
      <c r="B5" s="228"/>
      <c r="C5" s="52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18.75" customHeight="1">
      <c r="A6" s="89" t="s">
        <v>25</v>
      </c>
      <c r="B6" s="936">
        <v>25500</v>
      </c>
      <c r="C6" s="937">
        <v>37025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ht="18.75" customHeight="1">
      <c r="A7" s="89" t="s">
        <v>26</v>
      </c>
      <c r="B7" s="936"/>
      <c r="C7" s="938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ht="18.75" customHeight="1">
      <c r="A8" s="110" t="s">
        <v>500</v>
      </c>
      <c r="B8" s="116"/>
      <c r="C8" s="512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ht="18.75" customHeight="1">
      <c r="A9" s="793" t="s">
        <v>899</v>
      </c>
      <c r="B9" s="116"/>
      <c r="C9" s="512">
        <v>-3500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ht="18.75" customHeight="1">
      <c r="A10" s="110"/>
      <c r="B10" s="116"/>
      <c r="C10" s="512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ht="18.75" customHeight="1">
      <c r="A11" s="117" t="s">
        <v>19</v>
      </c>
      <c r="B11" s="267">
        <f>SUM(B4:B7)</f>
        <v>25500</v>
      </c>
      <c r="C11" s="527">
        <f>SUM(C4:C10)</f>
        <v>33525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ht="18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ht="18.75" customHeight="1">
      <c r="A13" s="103" t="s">
        <v>716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ht="18.7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18.75" customHeight="1">
      <c r="A15" t="s">
        <v>900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18.75" customHeight="1">
      <c r="A16" t="s">
        <v>901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18.75" customHeight="1">
      <c r="A17" t="s">
        <v>902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8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18.75" customHeight="1">
      <c r="A19"/>
      <c r="B19"/>
      <c r="C19"/>
      <c r="D19"/>
      <c r="E19"/>
      <c r="F19"/>
      <c r="G19"/>
    </row>
    <row r="20" spans="1:19" ht="18.75" customHeight="1">
      <c r="A20"/>
      <c r="B20"/>
      <c r="C20"/>
      <c r="D20"/>
      <c r="E20"/>
      <c r="F20"/>
      <c r="G20"/>
    </row>
    <row r="21" spans="1:19" ht="18.75" customHeight="1">
      <c r="A21"/>
      <c r="B21"/>
      <c r="C21"/>
      <c r="D21"/>
      <c r="E21"/>
      <c r="F21"/>
      <c r="G21"/>
    </row>
    <row r="22" spans="1:19" ht="18.75" customHeight="1">
      <c r="A22"/>
      <c r="B22"/>
      <c r="C22"/>
      <c r="D22"/>
      <c r="E22"/>
      <c r="F22"/>
      <c r="G22"/>
    </row>
    <row r="23" spans="1:19" ht="18.75" customHeight="1">
      <c r="A23"/>
      <c r="B23"/>
      <c r="C23"/>
      <c r="D23"/>
      <c r="E23"/>
      <c r="F23"/>
      <c r="G23"/>
    </row>
    <row r="24" spans="1:19" ht="18.75" customHeight="1">
      <c r="A24"/>
      <c r="B24"/>
      <c r="C24"/>
      <c r="D24"/>
      <c r="E24"/>
      <c r="F24"/>
      <c r="G24"/>
    </row>
    <row r="25" spans="1:19" ht="18.75" customHeight="1">
      <c r="A25"/>
      <c r="B25"/>
      <c r="C25"/>
      <c r="D25"/>
      <c r="E25"/>
      <c r="F25"/>
      <c r="G25"/>
    </row>
    <row r="26" spans="1:19" ht="18.75" customHeight="1">
      <c r="A26"/>
      <c r="B26"/>
      <c r="C26"/>
      <c r="D26"/>
      <c r="E26"/>
      <c r="F26"/>
      <c r="G26"/>
    </row>
    <row r="27" spans="1:19" ht="18.75" customHeight="1">
      <c r="A27"/>
      <c r="B27"/>
      <c r="C27"/>
      <c r="D27"/>
      <c r="E27"/>
      <c r="F27"/>
      <c r="G27"/>
    </row>
    <row r="28" spans="1:19" ht="18.75" customHeight="1">
      <c r="A28"/>
      <c r="B28"/>
      <c r="C28"/>
      <c r="D28"/>
      <c r="E28"/>
      <c r="F28"/>
      <c r="G28"/>
    </row>
    <row r="29" spans="1:19" ht="18.75" customHeight="1">
      <c r="A29"/>
      <c r="B29"/>
      <c r="C29"/>
      <c r="D29"/>
      <c r="E29"/>
      <c r="F29"/>
      <c r="G29"/>
    </row>
    <row r="30" spans="1:19" ht="18.75" customHeight="1">
      <c r="A30"/>
      <c r="B30"/>
      <c r="C30"/>
      <c r="D30"/>
      <c r="E30"/>
      <c r="F30"/>
      <c r="G30"/>
    </row>
    <row r="31" spans="1:19" ht="18.75" customHeight="1">
      <c r="A31"/>
      <c r="B31"/>
      <c r="C31"/>
      <c r="D31"/>
      <c r="E31"/>
      <c r="F31"/>
      <c r="G31"/>
    </row>
    <row r="32" spans="1:19" ht="18.75" customHeight="1">
      <c r="A32"/>
      <c r="B32"/>
      <c r="C32"/>
      <c r="D32"/>
      <c r="E32"/>
      <c r="F32"/>
      <c r="G32"/>
    </row>
    <row r="33" spans="1:7" ht="18.75" customHeight="1">
      <c r="A33"/>
      <c r="B33"/>
      <c r="C33"/>
      <c r="D33"/>
      <c r="E33"/>
      <c r="F33"/>
      <c r="G33"/>
    </row>
    <row r="34" spans="1:7" ht="18.75" customHeight="1">
      <c r="A34"/>
      <c r="B34"/>
      <c r="C34"/>
      <c r="D34"/>
      <c r="E34"/>
      <c r="F34"/>
      <c r="G34"/>
    </row>
    <row r="35" spans="1:7" ht="18.75" customHeight="1">
      <c r="A35"/>
      <c r="B35"/>
      <c r="C35"/>
      <c r="D35"/>
      <c r="E35"/>
      <c r="F35"/>
      <c r="G35"/>
    </row>
    <row r="36" spans="1:7" ht="18.75" customHeight="1">
      <c r="A36"/>
      <c r="B36"/>
      <c r="C36"/>
      <c r="D36"/>
      <c r="E36"/>
      <c r="F36"/>
      <c r="G36"/>
    </row>
    <row r="37" spans="1:7" ht="18.75" customHeight="1">
      <c r="A37"/>
      <c r="B37"/>
      <c r="C37"/>
      <c r="D37"/>
      <c r="E37"/>
      <c r="F37"/>
      <c r="G37"/>
    </row>
    <row r="38" spans="1:7" ht="18.75" customHeight="1">
      <c r="A38"/>
      <c r="B38"/>
      <c r="C38"/>
      <c r="D38"/>
      <c r="E38"/>
      <c r="F38"/>
      <c r="G38"/>
    </row>
    <row r="39" spans="1:7" ht="18.75" customHeight="1">
      <c r="A39"/>
      <c r="B39"/>
      <c r="C39"/>
      <c r="D39"/>
      <c r="E39"/>
      <c r="F39"/>
      <c r="G39"/>
    </row>
    <row r="40" spans="1:7" ht="18.75" customHeight="1">
      <c r="A40"/>
      <c r="B40"/>
      <c r="C40"/>
      <c r="D40"/>
      <c r="E40"/>
      <c r="F40"/>
      <c r="G40"/>
    </row>
    <row r="41" spans="1:7" ht="18.75" customHeight="1">
      <c r="A41"/>
      <c r="B41"/>
      <c r="C41"/>
      <c r="D41"/>
      <c r="E41"/>
      <c r="F41"/>
      <c r="G41"/>
    </row>
    <row r="42" spans="1:7" ht="18.75" customHeight="1">
      <c r="A42"/>
      <c r="B42"/>
      <c r="C42"/>
      <c r="D42"/>
      <c r="E42"/>
      <c r="F42"/>
      <c r="G42"/>
    </row>
    <row r="43" spans="1:7" ht="18.75" customHeight="1">
      <c r="A43"/>
      <c r="B43"/>
      <c r="C43"/>
      <c r="D43"/>
      <c r="E43"/>
      <c r="F43"/>
      <c r="G43"/>
    </row>
    <row r="44" spans="1:7" ht="18.75" customHeight="1">
      <c r="A44"/>
      <c r="B44"/>
      <c r="C44"/>
      <c r="D44"/>
      <c r="E44"/>
      <c r="F44"/>
      <c r="G44"/>
    </row>
    <row r="45" spans="1:7" ht="18.75" customHeight="1">
      <c r="A45"/>
      <c r="B45"/>
      <c r="C45"/>
      <c r="D45"/>
      <c r="E45"/>
      <c r="F45"/>
      <c r="G45"/>
    </row>
    <row r="46" spans="1:7" ht="18.75" customHeight="1">
      <c r="A46"/>
      <c r="B46"/>
      <c r="C46"/>
      <c r="D46"/>
      <c r="E46"/>
      <c r="F46"/>
      <c r="G46"/>
    </row>
    <row r="47" spans="1:7" ht="18.75" customHeight="1">
      <c r="A47"/>
      <c r="B47"/>
      <c r="C47"/>
      <c r="D47"/>
      <c r="E47"/>
      <c r="F47"/>
      <c r="G47"/>
    </row>
    <row r="48" spans="1:7" ht="18.75" customHeight="1">
      <c r="A48"/>
      <c r="B48"/>
      <c r="C48"/>
      <c r="D48"/>
      <c r="E48"/>
      <c r="F48"/>
      <c r="G48"/>
    </row>
    <row r="49" spans="1:7" ht="18.75" customHeight="1">
      <c r="A49"/>
      <c r="B49"/>
      <c r="C49"/>
      <c r="D49"/>
      <c r="E49"/>
      <c r="F49"/>
      <c r="G49"/>
    </row>
  </sheetData>
  <mergeCells count="2">
    <mergeCell ref="B6:B7"/>
    <mergeCell ref="C6:C7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8.75" customHeight="1"/>
  <cols>
    <col min="1" max="1" width="50.42578125" style="3" customWidth="1"/>
    <col min="2" max="2" width="13.28515625" style="5" customWidth="1"/>
    <col min="3" max="3" width="12.85546875" style="4" customWidth="1"/>
    <col min="4" max="16384" width="9.140625" style="1"/>
  </cols>
  <sheetData>
    <row r="1" spans="1:3" s="2" customFormat="1" ht="18.75" customHeight="1">
      <c r="A1" s="106" t="s">
        <v>327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134" t="s">
        <v>21</v>
      </c>
      <c r="B3" s="135">
        <v>2005</v>
      </c>
      <c r="C3" s="456">
        <v>2006</v>
      </c>
    </row>
    <row r="4" spans="1:3" s="9" customFormat="1" ht="18.75" customHeight="1">
      <c r="A4" s="110"/>
      <c r="B4" s="228"/>
      <c r="C4" s="526"/>
    </row>
    <row r="5" spans="1:3" ht="18.75" customHeight="1">
      <c r="A5" s="110"/>
      <c r="B5" s="227"/>
      <c r="C5" s="528"/>
    </row>
    <row r="6" spans="1:3" ht="18.75" customHeight="1">
      <c r="A6" s="110"/>
      <c r="B6" s="227"/>
      <c r="C6" s="528"/>
    </row>
    <row r="7" spans="1:3" ht="18.75" customHeight="1">
      <c r="A7" s="110" t="s">
        <v>717</v>
      </c>
      <c r="B7" s="227"/>
      <c r="C7" s="528">
        <v>1500</v>
      </c>
    </row>
    <row r="8" spans="1:3" ht="18.75" customHeight="1">
      <c r="A8" s="110" t="s">
        <v>440</v>
      </c>
      <c r="B8" s="227"/>
      <c r="C8" s="528">
        <v>112</v>
      </c>
    </row>
    <row r="9" spans="1:3" ht="18.75" customHeight="1">
      <c r="A9" s="110" t="s">
        <v>185</v>
      </c>
      <c r="B9" s="227">
        <v>624</v>
      </c>
      <c r="C9" s="528">
        <v>787</v>
      </c>
    </row>
    <row r="10" spans="1:3" ht="18.75" customHeight="1">
      <c r="A10" s="110" t="s">
        <v>175</v>
      </c>
      <c r="B10" s="227">
        <v>126</v>
      </c>
      <c r="C10" s="528">
        <v>126</v>
      </c>
    </row>
    <row r="11" spans="1:3" ht="18.75" customHeight="1">
      <c r="A11" s="110" t="s">
        <v>802</v>
      </c>
      <c r="B11" s="227"/>
      <c r="C11" s="528">
        <v>100</v>
      </c>
    </row>
    <row r="12" spans="1:3" s="2" customFormat="1" ht="18.75" customHeight="1">
      <c r="A12" s="793" t="s">
        <v>899</v>
      </c>
      <c r="B12" s="227"/>
      <c r="C12" s="528">
        <v>-1000</v>
      </c>
    </row>
    <row r="13" spans="1:3" ht="18.75" customHeight="1">
      <c r="A13" s="288" t="s">
        <v>19</v>
      </c>
      <c r="B13" s="267">
        <f>SUM(B4:B12)</f>
        <v>750</v>
      </c>
      <c r="C13" s="459">
        <f>SUM(C4:C12)</f>
        <v>1625</v>
      </c>
    </row>
    <row r="15" spans="1:3" ht="18.75" customHeight="1">
      <c r="A15" s="529" t="s">
        <v>505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7" workbookViewId="0">
      <selection activeCell="H36" sqref="H36"/>
    </sheetView>
  </sheetViews>
  <sheetFormatPr defaultRowHeight="12.75"/>
  <cols>
    <col min="1" max="1" width="4.28515625" customWidth="1"/>
    <col min="2" max="2" width="32.85546875" customWidth="1"/>
    <col min="3" max="3" width="11.5703125" customWidth="1"/>
    <col min="4" max="4" width="10.85546875" customWidth="1"/>
    <col min="5" max="5" width="11.28515625" customWidth="1"/>
    <col min="6" max="6" width="11" customWidth="1"/>
    <col min="7" max="7" width="9.5703125" hidden="1" customWidth="1"/>
  </cols>
  <sheetData>
    <row r="1" spans="1:7" ht="18.75" customHeight="1" thickBot="1">
      <c r="A1" s="639"/>
      <c r="B1" s="641" t="s">
        <v>0</v>
      </c>
      <c r="C1" s="657" t="s">
        <v>786</v>
      </c>
      <c r="D1" s="656" t="s">
        <v>916</v>
      </c>
      <c r="E1" s="735" t="s">
        <v>912</v>
      </c>
      <c r="F1" s="735" t="s">
        <v>948</v>
      </c>
      <c r="G1" s="815" t="s">
        <v>930</v>
      </c>
    </row>
    <row r="2" spans="1:7" ht="13.5" customHeight="1">
      <c r="A2" s="665"/>
      <c r="B2" s="637" t="s">
        <v>868</v>
      </c>
      <c r="C2" s="752">
        <v>1367208</v>
      </c>
      <c r="D2" s="753">
        <v>1374426</v>
      </c>
      <c r="E2" s="754">
        <v>1374426</v>
      </c>
      <c r="F2" s="754">
        <v>1374426</v>
      </c>
      <c r="G2" s="816"/>
    </row>
    <row r="3" spans="1:7" ht="12.6" customHeight="1">
      <c r="A3" s="667"/>
      <c r="B3" s="94" t="s">
        <v>869</v>
      </c>
      <c r="C3" s="755">
        <v>1010048</v>
      </c>
      <c r="D3" s="756">
        <v>1171076</v>
      </c>
      <c r="E3" s="756">
        <v>1250000</v>
      </c>
      <c r="F3" s="756">
        <v>1276000</v>
      </c>
      <c r="G3" s="817">
        <f>F3-E3</f>
        <v>26000</v>
      </c>
    </row>
    <row r="4" spans="1:7" ht="12.6" customHeight="1">
      <c r="A4" s="669"/>
      <c r="B4" s="94" t="s">
        <v>1</v>
      </c>
      <c r="C4" s="755">
        <v>38625</v>
      </c>
      <c r="D4" s="756">
        <v>38625</v>
      </c>
      <c r="E4" s="756">
        <v>94000</v>
      </c>
      <c r="F4" s="756">
        <v>94000</v>
      </c>
      <c r="G4" s="818"/>
    </row>
    <row r="5" spans="1:7" ht="12.6" customHeight="1">
      <c r="A5" s="671"/>
      <c r="B5" s="603" t="s">
        <v>870</v>
      </c>
      <c r="C5" s="755"/>
      <c r="D5" s="756">
        <v>17000</v>
      </c>
      <c r="E5" s="756">
        <v>15797</v>
      </c>
      <c r="F5" s="756">
        <v>15797</v>
      </c>
      <c r="G5" s="818"/>
    </row>
    <row r="6" spans="1:7" ht="12.6" customHeight="1">
      <c r="A6" s="671"/>
      <c r="B6" s="603" t="s">
        <v>796</v>
      </c>
      <c r="C6" s="755">
        <v>100000</v>
      </c>
      <c r="D6" s="756">
        <v>150000</v>
      </c>
      <c r="E6" s="756">
        <v>81850</v>
      </c>
      <c r="F6" s="756">
        <v>81850</v>
      </c>
      <c r="G6" s="818"/>
    </row>
    <row r="7" spans="1:7" ht="12.6" customHeight="1">
      <c r="A7" s="671"/>
      <c r="B7" s="603" t="s">
        <v>781</v>
      </c>
      <c r="C7" s="755">
        <v>718943</v>
      </c>
      <c r="D7" s="756">
        <v>718943</v>
      </c>
      <c r="E7" s="756">
        <v>715196.85</v>
      </c>
      <c r="F7" s="756">
        <v>715196.85</v>
      </c>
      <c r="G7" s="903" t="s">
        <v>913</v>
      </c>
    </row>
    <row r="8" spans="1:7" ht="12.6" customHeight="1">
      <c r="A8" s="671"/>
      <c r="B8" s="603" t="s">
        <v>415</v>
      </c>
      <c r="C8" s="755">
        <v>55000</v>
      </c>
      <c r="D8" s="756">
        <v>47740</v>
      </c>
      <c r="E8" s="756">
        <v>47740</v>
      </c>
      <c r="F8" s="756">
        <v>47740</v>
      </c>
      <c r="G8" s="903"/>
    </row>
    <row r="9" spans="1:7" ht="12.6" customHeight="1">
      <c r="A9" s="673"/>
      <c r="B9" s="146" t="s">
        <v>225</v>
      </c>
      <c r="C9" s="757">
        <v>8645</v>
      </c>
      <c r="D9" s="758">
        <v>8645</v>
      </c>
      <c r="E9" s="759">
        <v>7145</v>
      </c>
      <c r="F9" s="759">
        <v>7145</v>
      </c>
      <c r="G9" s="903"/>
    </row>
    <row r="10" spans="1:7" ht="13.5" customHeight="1" thickBot="1">
      <c r="A10" s="674"/>
      <c r="B10" s="629" t="s">
        <v>2</v>
      </c>
      <c r="C10" s="760">
        <f>SUM(C2:C9)</f>
        <v>3298469</v>
      </c>
      <c r="D10" s="761">
        <f>SUM(D2:D9)</f>
        <v>3526455</v>
      </c>
      <c r="E10" s="762">
        <f>SUM(E2:E9)</f>
        <v>3586154.85</v>
      </c>
      <c r="F10" s="811">
        <f>SUM(F2:F9)</f>
        <v>3612154.85</v>
      </c>
      <c r="G10" s="901" t="s">
        <v>914</v>
      </c>
    </row>
    <row r="11" spans="1:7" ht="14.25" customHeight="1" thickBot="1">
      <c r="A11" s="634" t="s">
        <v>158</v>
      </c>
      <c r="B11" s="635" t="s">
        <v>3</v>
      </c>
      <c r="C11" s="899" t="s">
        <v>774</v>
      </c>
      <c r="D11" s="900"/>
      <c r="E11" s="763"/>
      <c r="F11" s="763"/>
      <c r="G11" s="902"/>
    </row>
    <row r="12" spans="1:7" ht="12" customHeight="1">
      <c r="A12" s="676">
        <v>1</v>
      </c>
      <c r="B12" s="632" t="s">
        <v>490</v>
      </c>
      <c r="C12" s="764">
        <v>1192143</v>
      </c>
      <c r="D12" s="765">
        <v>1194643</v>
      </c>
      <c r="E12" s="765">
        <v>1198443</v>
      </c>
      <c r="F12" s="765">
        <v>1198443</v>
      </c>
      <c r="G12" s="819"/>
    </row>
    <row r="13" spans="1:7" ht="12" customHeight="1">
      <c r="A13" s="678">
        <v>2</v>
      </c>
      <c r="B13" s="138" t="s">
        <v>5</v>
      </c>
      <c r="C13" s="768">
        <v>5000</v>
      </c>
      <c r="D13" s="769">
        <v>5000</v>
      </c>
      <c r="E13" s="769">
        <v>4300</v>
      </c>
      <c r="F13" s="769">
        <v>4300</v>
      </c>
      <c r="G13" s="817"/>
    </row>
    <row r="14" spans="1:7" ht="12" customHeight="1">
      <c r="A14" s="678">
        <v>3</v>
      </c>
      <c r="B14" s="138" t="s">
        <v>370</v>
      </c>
      <c r="C14" s="755">
        <v>41078</v>
      </c>
      <c r="D14" s="756">
        <v>41078</v>
      </c>
      <c r="E14" s="756">
        <v>59078</v>
      </c>
      <c r="F14" s="756">
        <v>59078</v>
      </c>
      <c r="G14" s="817"/>
    </row>
    <row r="15" spans="1:7" ht="12" customHeight="1">
      <c r="A15" s="678">
        <v>4</v>
      </c>
      <c r="B15" s="138" t="s">
        <v>780</v>
      </c>
      <c r="C15" s="755">
        <v>2500</v>
      </c>
      <c r="D15" s="756">
        <v>2500</v>
      </c>
      <c r="E15" s="756">
        <v>3200</v>
      </c>
      <c r="F15" s="756">
        <v>3200</v>
      </c>
      <c r="G15" s="817"/>
    </row>
    <row r="16" spans="1:7" ht="12" customHeight="1">
      <c r="A16" s="679">
        <v>5</v>
      </c>
      <c r="B16" s="140" t="s">
        <v>4</v>
      </c>
      <c r="C16" s="755">
        <v>17000</v>
      </c>
      <c r="D16" s="770">
        <v>17000</v>
      </c>
      <c r="E16" s="770">
        <v>19600</v>
      </c>
      <c r="F16" s="770">
        <v>19600</v>
      </c>
      <c r="G16" s="817"/>
    </row>
    <row r="17" spans="1:7" ht="12" customHeight="1">
      <c r="A17" s="678">
        <v>6</v>
      </c>
      <c r="B17" s="141" t="s">
        <v>189</v>
      </c>
      <c r="C17" s="755">
        <v>4240</v>
      </c>
      <c r="D17" s="756">
        <v>4240</v>
      </c>
      <c r="E17" s="756">
        <v>2740</v>
      </c>
      <c r="F17" s="756">
        <v>2740</v>
      </c>
      <c r="G17" s="817"/>
    </row>
    <row r="18" spans="1:7" ht="12" customHeight="1">
      <c r="A18" s="678">
        <v>7</v>
      </c>
      <c r="B18" s="141" t="s">
        <v>162</v>
      </c>
      <c r="C18" s="755">
        <v>22850</v>
      </c>
      <c r="D18" s="756">
        <v>22850</v>
      </c>
      <c r="E18" s="756">
        <v>22850</v>
      </c>
      <c r="F18" s="756">
        <v>22850</v>
      </c>
      <c r="G18" s="817"/>
    </row>
    <row r="19" spans="1:7" ht="12" customHeight="1">
      <c r="A19" s="678">
        <v>8</v>
      </c>
      <c r="B19" s="138" t="s">
        <v>163</v>
      </c>
      <c r="C19" s="755">
        <v>16600</v>
      </c>
      <c r="D19" s="756">
        <v>16600</v>
      </c>
      <c r="E19" s="756">
        <v>23600</v>
      </c>
      <c r="F19" s="756">
        <v>23600</v>
      </c>
      <c r="G19" s="817"/>
    </row>
    <row r="20" spans="1:7" ht="12" customHeight="1">
      <c r="A20" s="722">
        <v>9</v>
      </c>
      <c r="B20" s="723" t="s">
        <v>857</v>
      </c>
      <c r="C20" s="771">
        <v>48887</v>
      </c>
      <c r="D20" s="772">
        <v>48887</v>
      </c>
      <c r="E20" s="773">
        <v>48887</v>
      </c>
      <c r="F20" s="773">
        <v>48887</v>
      </c>
      <c r="G20" s="817"/>
    </row>
    <row r="21" spans="1:7" ht="10.5" customHeight="1">
      <c r="A21" s="751">
        <v>6081</v>
      </c>
      <c r="B21" s="723" t="s">
        <v>871</v>
      </c>
      <c r="C21" s="771"/>
      <c r="D21" s="772">
        <v>48000</v>
      </c>
      <c r="E21" s="773">
        <v>48000</v>
      </c>
      <c r="F21" s="773">
        <v>48000</v>
      </c>
      <c r="G21" s="817"/>
    </row>
    <row r="22" spans="1:7" ht="12" customHeight="1">
      <c r="A22" s="678">
        <v>10</v>
      </c>
      <c r="B22" s="140" t="s">
        <v>9</v>
      </c>
      <c r="C22" s="755">
        <v>4535</v>
      </c>
      <c r="D22" s="756">
        <v>4535</v>
      </c>
      <c r="E22" s="756">
        <v>4535</v>
      </c>
      <c r="F22" s="756">
        <v>4535</v>
      </c>
      <c r="G22" s="817"/>
    </row>
    <row r="23" spans="1:7" ht="12" customHeight="1">
      <c r="A23" s="678">
        <v>11</v>
      </c>
      <c r="B23" s="140" t="s">
        <v>217</v>
      </c>
      <c r="C23" s="755">
        <v>12110</v>
      </c>
      <c r="D23" s="770">
        <v>12110</v>
      </c>
      <c r="E23" s="770">
        <v>12110</v>
      </c>
      <c r="F23" s="770">
        <v>12110</v>
      </c>
      <c r="G23" s="817"/>
    </row>
    <row r="24" spans="1:7" ht="12" customHeight="1">
      <c r="A24" s="678">
        <v>12</v>
      </c>
      <c r="B24" s="138" t="s">
        <v>139</v>
      </c>
      <c r="C24" s="755">
        <v>40020</v>
      </c>
      <c r="D24" s="756">
        <v>40020</v>
      </c>
      <c r="E24" s="756">
        <v>52520</v>
      </c>
      <c r="F24" s="756">
        <f>E24+4000</f>
        <v>56520</v>
      </c>
      <c r="G24" s="817">
        <f>F24-E24</f>
        <v>4000</v>
      </c>
    </row>
    <row r="25" spans="1:7" ht="12" customHeight="1">
      <c r="A25" s="678">
        <v>13</v>
      </c>
      <c r="B25" s="138" t="s">
        <v>16</v>
      </c>
      <c r="C25" s="755">
        <v>3415</v>
      </c>
      <c r="D25" s="756">
        <v>3415</v>
      </c>
      <c r="E25" s="756">
        <v>2915</v>
      </c>
      <c r="F25" s="756">
        <v>2915</v>
      </c>
      <c r="G25" s="817"/>
    </row>
    <row r="26" spans="1:7" ht="12" customHeight="1">
      <c r="A26" s="678">
        <v>14</v>
      </c>
      <c r="B26" s="138" t="s">
        <v>141</v>
      </c>
      <c r="C26" s="755">
        <v>21057</v>
      </c>
      <c r="D26" s="756">
        <v>21057</v>
      </c>
      <c r="E26" s="756">
        <v>21057</v>
      </c>
      <c r="F26" s="756">
        <v>21057</v>
      </c>
      <c r="G26" s="817"/>
    </row>
    <row r="27" spans="1:7" ht="12" customHeight="1">
      <c r="A27" s="678">
        <v>15</v>
      </c>
      <c r="B27" s="140" t="s">
        <v>10</v>
      </c>
      <c r="C27" s="755">
        <v>4990</v>
      </c>
      <c r="D27" s="756">
        <v>4990</v>
      </c>
      <c r="E27" s="756">
        <v>4990</v>
      </c>
      <c r="F27" s="756">
        <v>4990</v>
      </c>
      <c r="G27" s="817"/>
    </row>
    <row r="28" spans="1:7" ht="12" customHeight="1">
      <c r="A28" s="678">
        <v>16</v>
      </c>
      <c r="B28" s="138" t="s">
        <v>126</v>
      </c>
      <c r="C28" s="755">
        <v>11165</v>
      </c>
      <c r="D28" s="756">
        <v>11165</v>
      </c>
      <c r="E28" s="756">
        <v>11165</v>
      </c>
      <c r="F28" s="756">
        <v>11165</v>
      </c>
      <c r="G28" s="817"/>
    </row>
    <row r="29" spans="1:7" ht="12" customHeight="1">
      <c r="A29" s="678">
        <v>17</v>
      </c>
      <c r="B29" s="138" t="s">
        <v>152</v>
      </c>
      <c r="C29" s="755">
        <v>1400</v>
      </c>
      <c r="D29" s="756">
        <v>1400</v>
      </c>
      <c r="E29" s="756">
        <v>1400</v>
      </c>
      <c r="F29" s="756">
        <v>1400</v>
      </c>
      <c r="G29" s="817"/>
    </row>
    <row r="30" spans="1:7" ht="12" customHeight="1">
      <c r="A30" s="678">
        <v>18</v>
      </c>
      <c r="B30" s="138" t="s">
        <v>146</v>
      </c>
      <c r="C30" s="755">
        <v>10000</v>
      </c>
      <c r="D30" s="756">
        <v>10000</v>
      </c>
      <c r="E30" s="756">
        <v>10000</v>
      </c>
      <c r="F30" s="756">
        <v>10000</v>
      </c>
      <c r="G30" s="817"/>
    </row>
    <row r="31" spans="1:7" ht="12" customHeight="1">
      <c r="A31" s="678">
        <v>19</v>
      </c>
      <c r="B31" s="138" t="s">
        <v>188</v>
      </c>
      <c r="C31" s="755">
        <v>5000</v>
      </c>
      <c r="D31" s="756">
        <v>0</v>
      </c>
      <c r="E31" s="756">
        <v>0</v>
      </c>
      <c r="F31" s="756">
        <v>0</v>
      </c>
      <c r="G31" s="817"/>
    </row>
    <row r="32" spans="1:7" ht="12" customHeight="1">
      <c r="A32" s="678">
        <v>20</v>
      </c>
      <c r="B32" s="138" t="s">
        <v>13</v>
      </c>
      <c r="C32" s="755">
        <v>275</v>
      </c>
      <c r="D32" s="756">
        <v>425</v>
      </c>
      <c r="E32" s="756">
        <v>425</v>
      </c>
      <c r="F32" s="756">
        <v>650</v>
      </c>
      <c r="G32" s="817">
        <f>F32-E32</f>
        <v>225</v>
      </c>
    </row>
    <row r="33" spans="1:7" ht="12" customHeight="1">
      <c r="A33" s="678">
        <v>21</v>
      </c>
      <c r="B33" s="138" t="s">
        <v>144</v>
      </c>
      <c r="C33" s="755">
        <v>1100</v>
      </c>
      <c r="D33" s="756">
        <v>1100</v>
      </c>
      <c r="E33" s="756">
        <v>1400</v>
      </c>
      <c r="F33" s="756">
        <v>1620</v>
      </c>
      <c r="G33" s="817">
        <f>F33-E33</f>
        <v>220</v>
      </c>
    </row>
    <row r="34" spans="1:7" ht="12" customHeight="1">
      <c r="A34" s="678">
        <v>22</v>
      </c>
      <c r="B34" s="138" t="s">
        <v>15</v>
      </c>
      <c r="C34" s="755">
        <v>16905</v>
      </c>
      <c r="D34" s="756">
        <v>16905</v>
      </c>
      <c r="E34" s="756">
        <v>18405</v>
      </c>
      <c r="F34" s="756">
        <f>E34+1000</f>
        <v>19405</v>
      </c>
      <c r="G34" s="817">
        <f>F34-E34</f>
        <v>1000</v>
      </c>
    </row>
    <row r="35" spans="1:7" ht="12" customHeight="1">
      <c r="A35" s="678">
        <v>23</v>
      </c>
      <c r="B35" s="138" t="s">
        <v>8</v>
      </c>
      <c r="C35" s="755">
        <v>19250</v>
      </c>
      <c r="D35" s="756">
        <v>19250</v>
      </c>
      <c r="E35" s="756">
        <v>18750</v>
      </c>
      <c r="F35" s="756">
        <v>18750</v>
      </c>
      <c r="G35" s="817"/>
    </row>
    <row r="36" spans="1:7" ht="12" customHeight="1">
      <c r="A36" s="678">
        <v>24</v>
      </c>
      <c r="B36" s="138" t="s">
        <v>11</v>
      </c>
      <c r="C36" s="755">
        <v>2525</v>
      </c>
      <c r="D36" s="756">
        <v>2625</v>
      </c>
      <c r="E36" s="756">
        <v>1625</v>
      </c>
      <c r="F36" s="756">
        <v>1625</v>
      </c>
      <c r="G36" s="817"/>
    </row>
    <row r="37" spans="1:7" ht="12" customHeight="1">
      <c r="A37" s="678">
        <v>25</v>
      </c>
      <c r="B37" s="138" t="s">
        <v>289</v>
      </c>
      <c r="C37" s="755">
        <v>18700</v>
      </c>
      <c r="D37" s="756">
        <v>18700</v>
      </c>
      <c r="E37" s="756">
        <v>16700</v>
      </c>
      <c r="F37" s="756">
        <v>21200</v>
      </c>
      <c r="G37" s="817">
        <f>F37-E37</f>
        <v>4500</v>
      </c>
    </row>
    <row r="38" spans="1:7" ht="12" customHeight="1">
      <c r="A38" s="678">
        <v>26</v>
      </c>
      <c r="B38" s="140" t="s">
        <v>225</v>
      </c>
      <c r="C38" s="755">
        <v>13100</v>
      </c>
      <c r="D38" s="756">
        <v>13100</v>
      </c>
      <c r="E38" s="756">
        <v>10100</v>
      </c>
      <c r="F38" s="756">
        <v>10100</v>
      </c>
      <c r="G38" s="817"/>
    </row>
    <row r="39" spans="1:7" ht="12" customHeight="1">
      <c r="A39" s="678">
        <v>27</v>
      </c>
      <c r="B39" s="138" t="s">
        <v>290</v>
      </c>
      <c r="C39" s="755">
        <v>5700</v>
      </c>
      <c r="D39" s="756">
        <v>5700</v>
      </c>
      <c r="E39" s="756">
        <v>5700</v>
      </c>
      <c r="F39" s="756">
        <v>7200</v>
      </c>
      <c r="G39" s="817">
        <f>F39-E39</f>
        <v>1500</v>
      </c>
    </row>
    <row r="40" spans="1:7" ht="12" customHeight="1">
      <c r="A40" s="678">
        <v>28</v>
      </c>
      <c r="B40" s="138" t="s">
        <v>143</v>
      </c>
      <c r="C40" s="755">
        <v>7950</v>
      </c>
      <c r="D40" s="756">
        <v>10450</v>
      </c>
      <c r="E40" s="756">
        <v>10450</v>
      </c>
      <c r="F40" s="756">
        <v>10450</v>
      </c>
      <c r="G40" s="817"/>
    </row>
    <row r="41" spans="1:7" ht="12" customHeight="1">
      <c r="A41" s="678">
        <v>29</v>
      </c>
      <c r="B41" s="138" t="s">
        <v>6</v>
      </c>
      <c r="C41" s="755">
        <v>16628</v>
      </c>
      <c r="D41" s="756">
        <v>16628</v>
      </c>
      <c r="E41" s="756">
        <v>17228</v>
      </c>
      <c r="F41" s="756">
        <v>17228</v>
      </c>
      <c r="G41" s="817"/>
    </row>
    <row r="42" spans="1:7" ht="12" customHeight="1">
      <c r="A42" s="678">
        <v>30</v>
      </c>
      <c r="B42" s="138" t="s">
        <v>7</v>
      </c>
      <c r="C42" s="755">
        <v>36546</v>
      </c>
      <c r="D42" s="756">
        <v>36546</v>
      </c>
      <c r="E42" s="756">
        <v>36546</v>
      </c>
      <c r="F42" s="756">
        <v>36546</v>
      </c>
      <c r="G42" s="817"/>
    </row>
    <row r="43" spans="1:7" ht="12" customHeight="1">
      <c r="A43" s="678">
        <v>31</v>
      </c>
      <c r="B43" s="138" t="s">
        <v>142</v>
      </c>
      <c r="C43" s="755">
        <v>292500</v>
      </c>
      <c r="D43" s="756">
        <v>292500</v>
      </c>
      <c r="E43" s="756">
        <v>288000</v>
      </c>
      <c r="F43" s="756">
        <v>288000</v>
      </c>
      <c r="G43" s="817"/>
    </row>
    <row r="44" spans="1:7" ht="12" customHeight="1">
      <c r="A44" s="678">
        <v>32</v>
      </c>
      <c r="B44" s="138" t="s">
        <v>12</v>
      </c>
      <c r="C44" s="755">
        <v>1081730</v>
      </c>
      <c r="D44" s="756">
        <v>1081730</v>
      </c>
      <c r="E44" s="756">
        <v>1127486</v>
      </c>
      <c r="F44" s="756">
        <v>1132486</v>
      </c>
      <c r="G44" s="817">
        <f>F44-E44</f>
        <v>5000</v>
      </c>
    </row>
    <row r="45" spans="1:7" ht="12" customHeight="1">
      <c r="A45" s="678">
        <v>33</v>
      </c>
      <c r="B45" s="138" t="s">
        <v>232</v>
      </c>
      <c r="C45" s="755">
        <v>3000</v>
      </c>
      <c r="D45" s="756">
        <v>3000</v>
      </c>
      <c r="E45" s="756">
        <v>3000</v>
      </c>
      <c r="F45" s="756">
        <v>3000</v>
      </c>
      <c r="G45" s="817"/>
    </row>
    <row r="46" spans="1:7" ht="12" customHeight="1">
      <c r="A46" s="678">
        <v>645</v>
      </c>
      <c r="B46" s="138" t="s">
        <v>874</v>
      </c>
      <c r="C46" s="755">
        <v>0</v>
      </c>
      <c r="D46" s="756">
        <v>0</v>
      </c>
      <c r="E46" s="756">
        <v>8550</v>
      </c>
      <c r="F46" s="756">
        <v>8550</v>
      </c>
      <c r="G46" s="817"/>
    </row>
    <row r="47" spans="1:7" ht="12" customHeight="1">
      <c r="A47" s="678">
        <v>34</v>
      </c>
      <c r="B47" s="138" t="s">
        <v>33</v>
      </c>
      <c r="C47" s="755">
        <v>369763</v>
      </c>
      <c r="D47" s="756">
        <v>369763</v>
      </c>
      <c r="E47" s="756">
        <v>369763</v>
      </c>
      <c r="F47" s="756">
        <v>369763</v>
      </c>
      <c r="G47" s="817"/>
    </row>
    <row r="48" spans="1:7" ht="12" customHeight="1">
      <c r="A48" s="678">
        <v>35</v>
      </c>
      <c r="B48" s="140" t="s">
        <v>145</v>
      </c>
      <c r="C48" s="755">
        <v>500</v>
      </c>
      <c r="D48" s="756">
        <v>2000</v>
      </c>
      <c r="E48" s="756">
        <v>2000</v>
      </c>
      <c r="F48" s="756">
        <v>2000</v>
      </c>
      <c r="G48" s="817"/>
    </row>
    <row r="49" spans="1:7" ht="12" customHeight="1">
      <c r="A49" s="678">
        <v>36</v>
      </c>
      <c r="B49" s="140" t="s">
        <v>18</v>
      </c>
      <c r="C49" s="755">
        <v>14000</v>
      </c>
      <c r="D49" s="770">
        <v>14000</v>
      </c>
      <c r="E49" s="770">
        <v>15651</v>
      </c>
      <c r="F49" s="770">
        <v>15651</v>
      </c>
      <c r="G49" s="817"/>
    </row>
    <row r="50" spans="1:7" ht="12" customHeight="1">
      <c r="A50" s="678">
        <v>37</v>
      </c>
      <c r="B50" s="138" t="s">
        <v>291</v>
      </c>
      <c r="C50" s="774">
        <v>11372</v>
      </c>
      <c r="D50" s="775">
        <v>11372</v>
      </c>
      <c r="E50" s="775">
        <v>11730</v>
      </c>
      <c r="F50" s="775">
        <v>11730</v>
      </c>
      <c r="G50" s="817"/>
    </row>
    <row r="51" spans="1:7" ht="12" customHeight="1">
      <c r="A51" s="678">
        <v>38</v>
      </c>
      <c r="B51" s="138" t="s">
        <v>17</v>
      </c>
      <c r="C51" s="755">
        <v>500</v>
      </c>
      <c r="D51" s="756">
        <v>500</v>
      </c>
      <c r="E51" s="756">
        <v>450</v>
      </c>
      <c r="F51" s="756">
        <v>450</v>
      </c>
      <c r="G51" s="817"/>
    </row>
    <row r="52" spans="1:7" ht="12" customHeight="1">
      <c r="A52" s="678">
        <v>39</v>
      </c>
      <c r="B52" s="138" t="s">
        <v>292</v>
      </c>
      <c r="C52" s="755">
        <v>2800</v>
      </c>
      <c r="D52" s="756">
        <v>2800</v>
      </c>
      <c r="E52" s="756">
        <v>2800</v>
      </c>
      <c r="F52" s="756">
        <v>2800</v>
      </c>
      <c r="G52" s="817"/>
    </row>
    <row r="53" spans="1:7" ht="12.6" customHeight="1">
      <c r="A53" s="678">
        <v>40</v>
      </c>
      <c r="B53" s="138" t="s">
        <v>373</v>
      </c>
      <c r="C53" s="755">
        <v>2050</v>
      </c>
      <c r="D53" s="756">
        <v>4050</v>
      </c>
      <c r="E53" s="756">
        <v>4050</v>
      </c>
      <c r="F53" s="756">
        <v>4050</v>
      </c>
      <c r="G53" s="817"/>
    </row>
    <row r="54" spans="1:7" ht="12.6" customHeight="1">
      <c r="A54" s="684">
        <v>55</v>
      </c>
      <c r="B54" s="403" t="s">
        <v>951</v>
      </c>
      <c r="C54" s="776">
        <v>17775</v>
      </c>
      <c r="D54" s="759">
        <v>17775</v>
      </c>
      <c r="E54" s="759">
        <v>14775</v>
      </c>
      <c r="F54" s="759">
        <v>14775</v>
      </c>
      <c r="G54" s="817"/>
    </row>
    <row r="55" spans="1:7" ht="12.75" customHeight="1">
      <c r="A55" s="684">
        <v>56</v>
      </c>
      <c r="B55" s="403" t="s">
        <v>778</v>
      </c>
      <c r="C55" s="776"/>
      <c r="D55" s="759">
        <v>200000</v>
      </c>
      <c r="E55" s="759">
        <v>300000</v>
      </c>
      <c r="F55" s="759">
        <v>300000</v>
      </c>
      <c r="G55" s="817"/>
    </row>
    <row r="56" spans="1:7" ht="12.75" customHeight="1">
      <c r="A56" s="684">
        <v>57</v>
      </c>
      <c r="B56" s="403" t="s">
        <v>849</v>
      </c>
      <c r="C56" s="776"/>
      <c r="D56" s="759">
        <v>218246</v>
      </c>
      <c r="E56" s="759">
        <v>35500</v>
      </c>
      <c r="F56" s="759">
        <v>35500</v>
      </c>
      <c r="G56" s="817"/>
    </row>
    <row r="57" spans="1:7" ht="12.6" customHeight="1" thickBot="1">
      <c r="A57" s="686">
        <v>60</v>
      </c>
      <c r="B57" s="687" t="s">
        <v>383</v>
      </c>
      <c r="C57" s="777">
        <v>55000</v>
      </c>
      <c r="D57" s="778">
        <v>47740</v>
      </c>
      <c r="E57" s="778">
        <v>42740</v>
      </c>
      <c r="F57" s="778">
        <v>42740</v>
      </c>
      <c r="G57" s="820"/>
    </row>
    <row r="58" spans="1:7" ht="18" customHeight="1" thickBot="1">
      <c r="A58" s="821"/>
      <c r="B58" s="822" t="s">
        <v>19</v>
      </c>
      <c r="C58" s="823">
        <f>SUM(C12:C57)</f>
        <v>3453659</v>
      </c>
      <c r="D58" s="824">
        <f>SUM(D12:D57)</f>
        <v>3916395</v>
      </c>
      <c r="E58" s="824">
        <f>SUM(E12:E57)</f>
        <v>3915214</v>
      </c>
      <c r="F58" s="824">
        <f>SUM(F12:F57)</f>
        <v>3931659</v>
      </c>
      <c r="G58" s="827">
        <f>SUM(G12:G57)</f>
        <v>16445</v>
      </c>
    </row>
    <row r="59" spans="1:7" ht="2.25" customHeight="1" thickTop="1">
      <c r="B59" s="782" t="s">
        <v>876</v>
      </c>
      <c r="C59" s="783">
        <f>C10-C58</f>
        <v>-155190</v>
      </c>
      <c r="D59" s="783">
        <f>D10-D58</f>
        <v>-389940</v>
      </c>
      <c r="E59" s="783">
        <f>E10-E58</f>
        <v>-329059.14999999991</v>
      </c>
      <c r="F59" s="783">
        <f>F10-F58</f>
        <v>-319504.14999999991</v>
      </c>
      <c r="G59" s="783">
        <f>G58-G3</f>
        <v>-9555</v>
      </c>
    </row>
    <row r="60" spans="1:7" ht="16.5" hidden="1" customHeight="1">
      <c r="A60" s="31"/>
      <c r="B60" s="812" t="s">
        <v>915</v>
      </c>
      <c r="C60" s="53"/>
    </row>
  </sheetData>
  <mergeCells count="3">
    <mergeCell ref="C11:D11"/>
    <mergeCell ref="G10:G11"/>
    <mergeCell ref="G7:G9"/>
  </mergeCells>
  <phoneticPr fontId="50" type="noConversion"/>
  <printOptions horizontalCentered="1"/>
  <pageMargins left="0.5" right="0.5" top="0.5" bottom="0.5" header="0.25" footer="0.25"/>
  <pageSetup orientation="portrait" horizontalDpi="4294967293" r:id="rId1"/>
  <headerFooter alignWithMargins="0">
    <oddFooter>&amp;L&amp;Z&amp;F, 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RowHeight="18.75" customHeight="1"/>
  <cols>
    <col min="1" max="1" width="39" style="3" customWidth="1"/>
    <col min="2" max="2" width="14.140625" style="5" customWidth="1"/>
    <col min="3" max="3" width="14.140625" style="4" customWidth="1"/>
    <col min="4" max="16384" width="9.140625" style="1"/>
  </cols>
  <sheetData>
    <row r="1" spans="1:3" s="2" customFormat="1" ht="18.75" customHeight="1">
      <c r="A1" s="106" t="s">
        <v>165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7"/>
      <c r="B4" s="40"/>
      <c r="C4" s="463"/>
    </row>
    <row r="5" spans="1:3" s="2" customFormat="1" ht="18.75" customHeight="1">
      <c r="A5" s="49"/>
      <c r="B5" s="50"/>
      <c r="C5" s="461"/>
    </row>
    <row r="6" spans="1:3" ht="18.75" customHeight="1">
      <c r="A6" s="49" t="s">
        <v>32</v>
      </c>
      <c r="B6" s="50">
        <v>4000</v>
      </c>
      <c r="C6" s="461">
        <v>4200</v>
      </c>
    </row>
    <row r="7" spans="1:3" ht="18.75" customHeight="1">
      <c r="A7" s="41" t="s">
        <v>464</v>
      </c>
      <c r="B7" s="43">
        <v>2500</v>
      </c>
      <c r="C7" s="461">
        <v>3000</v>
      </c>
    </row>
    <row r="8" spans="1:3" ht="18.75" customHeight="1">
      <c r="A8" s="41" t="s">
        <v>463</v>
      </c>
      <c r="B8" s="43">
        <v>2500</v>
      </c>
      <c r="C8" s="461">
        <v>6000</v>
      </c>
    </row>
    <row r="9" spans="1:3" ht="18.75" customHeight="1">
      <c r="A9" s="41" t="s">
        <v>465</v>
      </c>
      <c r="B9" s="43"/>
      <c r="C9" s="461">
        <v>5500</v>
      </c>
    </row>
    <row r="10" spans="1:3" ht="18.75" customHeight="1">
      <c r="A10" s="41"/>
      <c r="B10" s="43"/>
      <c r="C10" s="461"/>
    </row>
    <row r="11" spans="1:3" ht="18.75" customHeight="1">
      <c r="A11" s="41"/>
      <c r="B11" s="43"/>
      <c r="C11" s="461"/>
    </row>
    <row r="12" spans="1:3" ht="18.75" customHeight="1">
      <c r="A12" s="41" t="s">
        <v>813</v>
      </c>
      <c r="B12" s="43">
        <v>4500</v>
      </c>
      <c r="C12" s="461"/>
    </row>
    <row r="13" spans="1:3" ht="18.75" customHeight="1">
      <c r="A13" s="41"/>
      <c r="B13" s="43"/>
      <c r="C13" s="461"/>
    </row>
    <row r="14" spans="1:3" ht="18.75" customHeight="1">
      <c r="A14" s="789" t="s">
        <v>899</v>
      </c>
      <c r="B14" s="43"/>
      <c r="C14" s="461">
        <v>-2000</v>
      </c>
    </row>
    <row r="15" spans="1:3" ht="18.75" customHeight="1">
      <c r="A15" s="41"/>
      <c r="B15" s="43"/>
      <c r="C15" s="461"/>
    </row>
    <row r="16" spans="1:3" ht="18.75" customHeight="1">
      <c r="A16" s="41"/>
      <c r="B16" s="43"/>
      <c r="C16" s="461"/>
    </row>
    <row r="17" spans="1:3" ht="18.75" customHeight="1">
      <c r="A17" s="416"/>
      <c r="B17" s="50"/>
      <c r="C17" s="461"/>
    </row>
    <row r="18" spans="1:3" ht="18.75" customHeight="1">
      <c r="A18" s="52" t="s">
        <v>19</v>
      </c>
      <c r="B18" s="128">
        <f>SUM(B4:B17)</f>
        <v>13500</v>
      </c>
      <c r="C18" s="464">
        <f>SUM(C4:C17)</f>
        <v>16700</v>
      </c>
    </row>
    <row r="19" spans="1:3" ht="18.75" customHeight="1">
      <c r="A19"/>
      <c r="B19"/>
      <c r="C19"/>
    </row>
    <row r="20" spans="1:3" ht="18.75" customHeight="1">
      <c r="A20"/>
      <c r="B20"/>
      <c r="C20"/>
    </row>
    <row r="21" spans="1:3" ht="18.75" customHeight="1">
      <c r="A21"/>
      <c r="B21"/>
      <c r="C21"/>
    </row>
    <row r="22" spans="1:3" ht="18.75" customHeight="1">
      <c r="A22"/>
      <c r="B22"/>
      <c r="C22"/>
    </row>
    <row r="23" spans="1:3" ht="18.75" customHeight="1">
      <c r="A23"/>
      <c r="B23"/>
      <c r="C23"/>
    </row>
    <row r="24" spans="1:3" ht="18.75" customHeight="1">
      <c r="A24"/>
      <c r="B24"/>
      <c r="C24"/>
    </row>
    <row r="25" spans="1:3" ht="18.75" customHeight="1">
      <c r="A25"/>
      <c r="B25"/>
      <c r="C25"/>
    </row>
    <row r="26" spans="1:3" ht="18.75" customHeight="1">
      <c r="A26"/>
      <c r="B26"/>
      <c r="C26"/>
    </row>
    <row r="27" spans="1:3" ht="18.75" customHeight="1">
      <c r="A27"/>
      <c r="B27"/>
      <c r="C27"/>
    </row>
    <row r="28" spans="1:3" ht="18.75" customHeight="1">
      <c r="A28"/>
      <c r="B28"/>
      <c r="C28"/>
    </row>
    <row r="29" spans="1:3" ht="18.75" customHeight="1">
      <c r="A29"/>
      <c r="B29"/>
      <c r="C29"/>
    </row>
    <row r="30" spans="1:3" ht="18.75" customHeight="1">
      <c r="A30"/>
      <c r="B30"/>
      <c r="C30"/>
    </row>
    <row r="31" spans="1:3" ht="18.75" customHeight="1">
      <c r="A31"/>
      <c r="B31"/>
      <c r="C31"/>
    </row>
    <row r="32" spans="1:3" ht="18.75" customHeight="1">
      <c r="A32"/>
      <c r="B32"/>
      <c r="C32"/>
    </row>
    <row r="33" spans="1:3" ht="18.75" customHeight="1">
      <c r="A33"/>
      <c r="B33"/>
      <c r="C33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0.42578125" style="3" customWidth="1"/>
    <col min="2" max="2" width="14.140625" style="5" customWidth="1"/>
    <col min="3" max="3" width="14.42578125" style="4" customWidth="1"/>
    <col min="4" max="16384" width="9.140625" style="1"/>
  </cols>
  <sheetData>
    <row r="1" spans="1:3" s="2" customFormat="1" ht="18.75" customHeight="1">
      <c r="A1" s="106" t="s">
        <v>375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2" customFormat="1" ht="18.75" customHeight="1">
      <c r="A4" s="37"/>
      <c r="B4" s="38"/>
      <c r="C4" s="462"/>
    </row>
    <row r="5" spans="1:3" s="2" customFormat="1" ht="18.75" customHeight="1">
      <c r="A5" s="41" t="s">
        <v>225</v>
      </c>
      <c r="B5" s="43">
        <v>400</v>
      </c>
      <c r="C5" s="461"/>
    </row>
    <row r="6" spans="1:3" s="2" customFormat="1" ht="18.75" customHeight="1">
      <c r="A6" s="177" t="s">
        <v>442</v>
      </c>
      <c r="B6" s="43"/>
      <c r="C6" s="461">
        <v>850</v>
      </c>
    </row>
    <row r="7" spans="1:3" ht="18.75" customHeight="1">
      <c r="A7" s="41" t="s">
        <v>443</v>
      </c>
      <c r="B7" s="43"/>
      <c r="C7" s="461">
        <v>160</v>
      </c>
    </row>
    <row r="8" spans="1:3" ht="18.75" customHeight="1">
      <c r="A8" s="41" t="s">
        <v>444</v>
      </c>
      <c r="B8" s="43"/>
      <c r="C8" s="461">
        <v>250</v>
      </c>
    </row>
    <row r="9" spans="1:3" ht="18.75" customHeight="1">
      <c r="A9" s="41" t="s">
        <v>445</v>
      </c>
      <c r="B9" s="43"/>
      <c r="C9" s="461">
        <v>150</v>
      </c>
    </row>
    <row r="10" spans="1:3" ht="18.75" customHeight="1">
      <c r="A10" s="41" t="s">
        <v>446</v>
      </c>
      <c r="B10" s="43"/>
      <c r="C10" s="461">
        <v>300</v>
      </c>
    </row>
    <row r="11" spans="1:3" ht="18.75" customHeight="1">
      <c r="A11" s="41" t="s">
        <v>760</v>
      </c>
      <c r="B11" s="43"/>
      <c r="C11" s="461">
        <v>2000</v>
      </c>
    </row>
    <row r="12" spans="1:3" ht="18.75" customHeight="1">
      <c r="A12" s="41" t="s">
        <v>447</v>
      </c>
      <c r="B12" s="43"/>
      <c r="C12" s="461">
        <v>2500</v>
      </c>
    </row>
    <row r="13" spans="1:3" s="2" customFormat="1" ht="18.75" customHeight="1">
      <c r="A13" s="41" t="s">
        <v>448</v>
      </c>
      <c r="B13" s="50"/>
      <c r="C13" s="461">
        <v>500</v>
      </c>
    </row>
    <row r="14" spans="1:3" s="2" customFormat="1" ht="18.75" customHeight="1">
      <c r="A14" s="41" t="s">
        <v>455</v>
      </c>
      <c r="B14" s="50"/>
      <c r="C14" s="461">
        <v>2000</v>
      </c>
    </row>
    <row r="15" spans="1:3" s="2" customFormat="1" ht="18.75" customHeight="1">
      <c r="A15" s="41" t="s">
        <v>761</v>
      </c>
      <c r="B15" s="50"/>
      <c r="C15" s="461">
        <v>1200</v>
      </c>
    </row>
    <row r="16" spans="1:3" s="2" customFormat="1" ht="18.75" customHeight="1">
      <c r="A16" s="41" t="s">
        <v>449</v>
      </c>
      <c r="B16" s="50"/>
      <c r="C16" s="461">
        <v>695</v>
      </c>
    </row>
    <row r="17" spans="1:3" s="2" customFormat="1" ht="18.75" customHeight="1">
      <c r="A17" s="41" t="s">
        <v>450</v>
      </c>
      <c r="B17" s="50"/>
      <c r="C17" s="461">
        <v>500</v>
      </c>
    </row>
    <row r="18" spans="1:3" s="2" customFormat="1" ht="18.75" customHeight="1">
      <c r="A18" s="41" t="s">
        <v>451</v>
      </c>
      <c r="B18" s="50"/>
      <c r="C18" s="461">
        <v>150</v>
      </c>
    </row>
    <row r="19" spans="1:3" s="2" customFormat="1" ht="18.75" customHeight="1">
      <c r="A19" s="41" t="s">
        <v>452</v>
      </c>
      <c r="B19" s="50"/>
      <c r="C19" s="461">
        <v>95</v>
      </c>
    </row>
    <row r="20" spans="1:3" s="2" customFormat="1" ht="18.75" customHeight="1">
      <c r="A20" s="41" t="s">
        <v>453</v>
      </c>
      <c r="B20" s="50"/>
      <c r="C20" s="461">
        <v>1000</v>
      </c>
    </row>
    <row r="21" spans="1:3" s="2" customFormat="1" ht="18.75" customHeight="1">
      <c r="A21" s="41" t="s">
        <v>454</v>
      </c>
      <c r="B21" s="50"/>
      <c r="C21" s="461">
        <v>750</v>
      </c>
    </row>
    <row r="22" spans="1:3" ht="18.75" customHeight="1">
      <c r="A22" s="41" t="s">
        <v>718</v>
      </c>
      <c r="B22" s="43">
        <v>4000</v>
      </c>
      <c r="C22" s="461"/>
    </row>
    <row r="23" spans="1:3" ht="18.75" customHeight="1">
      <c r="A23" s="789" t="s">
        <v>899</v>
      </c>
      <c r="B23" s="43"/>
      <c r="C23" s="461">
        <v>-3000</v>
      </c>
    </row>
    <row r="24" spans="1:3" ht="18.75" customHeight="1">
      <c r="A24" s="52" t="s">
        <v>19</v>
      </c>
      <c r="B24" s="264">
        <f>SUM(B4:B23)</f>
        <v>4400</v>
      </c>
      <c r="C24" s="464">
        <f>SUM(C4:C23)</f>
        <v>10100</v>
      </c>
    </row>
    <row r="25" spans="1:3" ht="18.75" customHeight="1">
      <c r="A25"/>
      <c r="B25"/>
      <c r="C25"/>
    </row>
    <row r="26" spans="1:3" ht="18.75" customHeight="1">
      <c r="A26"/>
      <c r="B26"/>
      <c r="C26"/>
    </row>
    <row r="27" spans="1:3" ht="18.75" customHeight="1">
      <c r="A27"/>
      <c r="B27"/>
      <c r="C27"/>
    </row>
    <row r="28" spans="1:3" ht="18.75" customHeight="1">
      <c r="A28"/>
      <c r="B28"/>
      <c r="C28"/>
    </row>
    <row r="29" spans="1:3" ht="18.75" customHeight="1">
      <c r="A29"/>
      <c r="B29"/>
      <c r="C29"/>
    </row>
    <row r="30" spans="1:3" ht="18.75" customHeight="1">
      <c r="A30"/>
      <c r="B30"/>
      <c r="C30"/>
    </row>
    <row r="31" spans="1:3" ht="18.75" customHeight="1">
      <c r="A31"/>
      <c r="B31"/>
      <c r="C31"/>
    </row>
    <row r="32" spans="1:3" ht="18.75" customHeight="1">
      <c r="A32"/>
      <c r="B32"/>
      <c r="C32"/>
    </row>
    <row r="33" spans="1:3" ht="18.75" customHeight="1">
      <c r="A33"/>
      <c r="B33"/>
      <c r="C33"/>
    </row>
    <row r="34" spans="1:3" ht="18.75" customHeight="1">
      <c r="A34"/>
      <c r="B34"/>
      <c r="C34"/>
    </row>
    <row r="35" spans="1:3" ht="18.75" customHeight="1">
      <c r="A35"/>
      <c r="B35"/>
      <c r="C35"/>
    </row>
    <row r="36" spans="1:3" ht="18.75" customHeight="1">
      <c r="A36"/>
      <c r="B36"/>
      <c r="C36"/>
    </row>
    <row r="37" spans="1:3" ht="18.75" customHeight="1">
      <c r="A37"/>
      <c r="B37"/>
      <c r="C37"/>
    </row>
    <row r="38" spans="1:3" ht="18.75" customHeight="1">
      <c r="A38"/>
      <c r="B38"/>
      <c r="C38"/>
    </row>
    <row r="39" spans="1:3" ht="18.75" customHeight="1">
      <c r="A39"/>
      <c r="B39"/>
      <c r="C39"/>
    </row>
    <row r="40" spans="1:3" ht="18.75" customHeight="1">
      <c r="A40"/>
      <c r="B40"/>
      <c r="C40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&amp;A&amp;R&amp;D,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9.7109375" style="3" customWidth="1"/>
    <col min="2" max="2" width="14.7109375" style="5" customWidth="1"/>
    <col min="3" max="3" width="14.5703125" style="4" customWidth="1"/>
    <col min="4" max="16384" width="9.140625" style="1"/>
  </cols>
  <sheetData>
    <row r="1" spans="1:3" s="2" customFormat="1" ht="18.75" customHeight="1">
      <c r="A1" s="106" t="s">
        <v>166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40"/>
      <c r="C4" s="463"/>
    </row>
    <row r="5" spans="1:3" s="9" customFormat="1" ht="18.75" customHeight="1">
      <c r="A5" s="39"/>
      <c r="B5" s="40"/>
      <c r="C5" s="463"/>
    </row>
    <row r="6" spans="1:3" s="9" customFormat="1" ht="18.75" customHeight="1">
      <c r="A6" s="41" t="s">
        <v>503</v>
      </c>
      <c r="B6" s="43">
        <v>200</v>
      </c>
      <c r="C6" s="461">
        <v>600</v>
      </c>
    </row>
    <row r="7" spans="1:3" s="9" customFormat="1" ht="18.75" customHeight="1">
      <c r="A7" s="177" t="s">
        <v>502</v>
      </c>
      <c r="B7" s="43">
        <v>100</v>
      </c>
      <c r="C7" s="461">
        <v>100</v>
      </c>
    </row>
    <row r="8" spans="1:3" s="9" customFormat="1" ht="18.75" customHeight="1">
      <c r="A8" s="41" t="s">
        <v>153</v>
      </c>
      <c r="B8" s="43">
        <v>5000</v>
      </c>
      <c r="C8" s="461" t="s">
        <v>504</v>
      </c>
    </row>
    <row r="9" spans="1:3" s="2" customFormat="1" ht="18.75" customHeight="1">
      <c r="A9" s="46" t="s">
        <v>501</v>
      </c>
      <c r="B9" s="47">
        <v>0</v>
      </c>
      <c r="C9" s="530">
        <v>5000</v>
      </c>
    </row>
    <row r="10" spans="1:3" ht="18.75" customHeight="1">
      <c r="A10" s="49"/>
      <c r="B10" s="50"/>
      <c r="C10" s="461"/>
    </row>
    <row r="11" spans="1:3" ht="18.75" customHeight="1">
      <c r="A11" s="49" t="s">
        <v>140</v>
      </c>
      <c r="B11" s="50"/>
      <c r="C11" s="461"/>
    </row>
    <row r="12" spans="1:3" ht="18.75" customHeight="1">
      <c r="A12" s="51"/>
      <c r="B12" s="50"/>
      <c r="C12" s="525"/>
    </row>
    <row r="13" spans="1:3" ht="18.75" customHeight="1">
      <c r="A13" s="51"/>
      <c r="B13" s="50"/>
      <c r="C13" s="525"/>
    </row>
    <row r="14" spans="1:3" s="2" customFormat="1" ht="18.75" customHeight="1">
      <c r="A14" s="52" t="s">
        <v>19</v>
      </c>
      <c r="B14" s="290">
        <f>SUM(B4:B13)</f>
        <v>5300</v>
      </c>
      <c r="C14" s="527">
        <f>SUM(C4:C13)</f>
        <v>5700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2.75"/>
  <cols>
    <col min="1" max="1" width="43.140625" customWidth="1"/>
    <col min="2" max="3" width="16" customWidth="1"/>
    <col min="4" max="4" width="10.28515625" bestFit="1" customWidth="1"/>
  </cols>
  <sheetData>
    <row r="1" spans="1:4" ht="18.95" customHeight="1">
      <c r="A1" s="428" t="s">
        <v>311</v>
      </c>
      <c r="B1" s="436"/>
      <c r="C1" s="436"/>
    </row>
    <row r="2" spans="1:4" ht="18.95" customHeight="1">
      <c r="A2" s="429" t="s">
        <v>21</v>
      </c>
      <c r="B2" s="437">
        <v>2005</v>
      </c>
      <c r="C2" s="437">
        <v>2006</v>
      </c>
    </row>
    <row r="3" spans="1:4" ht="18.95" customHeight="1">
      <c r="A3" s="429"/>
      <c r="B3" s="437"/>
      <c r="C3" s="437"/>
    </row>
    <row r="4" spans="1:4" ht="18.95" customHeight="1">
      <c r="A4" s="430" t="s">
        <v>803</v>
      </c>
      <c r="B4" s="438"/>
      <c r="C4" s="693">
        <v>2500</v>
      </c>
    </row>
    <row r="5" spans="1:4" ht="18.95" customHeight="1">
      <c r="A5" s="430" t="s">
        <v>814</v>
      </c>
      <c r="B5" s="439" t="s">
        <v>330</v>
      </c>
      <c r="C5" s="439">
        <v>425</v>
      </c>
    </row>
    <row r="6" spans="1:4" ht="18.95" customHeight="1">
      <c r="A6" s="430" t="s">
        <v>815</v>
      </c>
      <c r="B6" s="439">
        <v>0</v>
      </c>
      <c r="C6" s="439">
        <v>250</v>
      </c>
    </row>
    <row r="7" spans="1:4" ht="35.25" customHeight="1">
      <c r="A7" s="431" t="s">
        <v>816</v>
      </c>
      <c r="B7" s="439">
        <v>500</v>
      </c>
      <c r="C7" s="439">
        <v>800</v>
      </c>
    </row>
    <row r="8" spans="1:4" ht="18.95" customHeight="1">
      <c r="A8" s="432" t="s">
        <v>817</v>
      </c>
      <c r="B8" s="440">
        <v>400</v>
      </c>
      <c r="C8" s="440">
        <v>400</v>
      </c>
    </row>
    <row r="9" spans="1:4" ht="18.95" customHeight="1">
      <c r="A9" s="694" t="s">
        <v>267</v>
      </c>
      <c r="B9" s="441">
        <v>858</v>
      </c>
      <c r="C9" s="441"/>
      <c r="D9" s="407"/>
    </row>
    <row r="10" spans="1:4" ht="18.95" customHeight="1">
      <c r="A10" s="433" t="s">
        <v>706</v>
      </c>
      <c r="B10" s="441">
        <v>756</v>
      </c>
      <c r="C10" s="444"/>
      <c r="D10" s="407"/>
    </row>
    <row r="11" spans="1:4" ht="18.95" customHeight="1">
      <c r="A11" s="433" t="s">
        <v>707</v>
      </c>
      <c r="B11" s="441"/>
      <c r="C11" s="444">
        <v>600</v>
      </c>
      <c r="D11" s="407"/>
    </row>
    <row r="12" spans="1:4" ht="18.95" customHeight="1">
      <c r="A12" s="434" t="s">
        <v>708</v>
      </c>
      <c r="B12" s="442"/>
      <c r="C12" s="444">
        <v>1500</v>
      </c>
      <c r="D12" s="407"/>
    </row>
    <row r="13" spans="1:4" ht="18.95" customHeight="1">
      <c r="A13" s="432" t="s">
        <v>818</v>
      </c>
      <c r="B13" s="440">
        <v>800</v>
      </c>
      <c r="C13" s="440">
        <v>1600</v>
      </c>
      <c r="D13" s="407"/>
    </row>
    <row r="14" spans="1:4" ht="18.95" customHeight="1">
      <c r="A14" s="432" t="s">
        <v>268</v>
      </c>
      <c r="B14" s="440">
        <v>350</v>
      </c>
      <c r="C14" s="440">
        <v>0</v>
      </c>
    </row>
    <row r="15" spans="1:4" ht="18.95" customHeight="1">
      <c r="A15" s="432" t="s">
        <v>266</v>
      </c>
      <c r="B15" s="440">
        <v>150</v>
      </c>
      <c r="C15" s="440">
        <v>0</v>
      </c>
    </row>
    <row r="16" spans="1:4" ht="18.95" customHeight="1">
      <c r="A16" s="433" t="s">
        <v>819</v>
      </c>
      <c r="B16" s="441">
        <v>875</v>
      </c>
      <c r="C16" s="441">
        <v>875</v>
      </c>
    </row>
    <row r="17" spans="1:4" ht="18.95" customHeight="1">
      <c r="A17" s="433" t="s">
        <v>276</v>
      </c>
      <c r="B17" s="441">
        <v>1500</v>
      </c>
      <c r="C17" s="441">
        <v>0</v>
      </c>
    </row>
    <row r="18" spans="1:4" ht="18.95" customHeight="1">
      <c r="A18" s="694" t="s">
        <v>820</v>
      </c>
      <c r="B18" s="441">
        <v>1500</v>
      </c>
      <c r="C18" s="441">
        <v>1500</v>
      </c>
    </row>
    <row r="19" spans="1:4" ht="18.95" customHeight="1">
      <c r="A19" s="433" t="s">
        <v>363</v>
      </c>
      <c r="B19" s="441">
        <v>2500</v>
      </c>
      <c r="C19" s="441"/>
    </row>
    <row r="20" spans="1:4" ht="18.95" customHeight="1">
      <c r="A20" s="430"/>
      <c r="B20" s="439"/>
      <c r="C20" s="439"/>
    </row>
    <row r="21" spans="1:4" ht="18.95" customHeight="1">
      <c r="A21" s="435" t="s">
        <v>19</v>
      </c>
      <c r="B21" s="443">
        <f>SUM(B4:B20)</f>
        <v>10189</v>
      </c>
      <c r="C21" s="443">
        <f>SUM(C4:C20)</f>
        <v>10450</v>
      </c>
    </row>
    <row r="23" spans="1:4">
      <c r="A23" s="24"/>
      <c r="B23" s="24"/>
      <c r="C23" s="24"/>
      <c r="D23" s="24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Normal="100" workbookViewId="0"/>
  </sheetViews>
  <sheetFormatPr defaultRowHeight="18.75" customHeight="1"/>
  <cols>
    <col min="1" max="1" width="50.42578125" style="3" customWidth="1"/>
    <col min="2" max="2" width="14.140625" style="5" customWidth="1"/>
    <col min="3" max="3" width="15.5703125" style="4" bestFit="1" customWidth="1"/>
    <col min="4" max="16384" width="9.140625" style="1"/>
  </cols>
  <sheetData>
    <row r="1" spans="1:3" s="2" customFormat="1" ht="18.75" customHeight="1">
      <c r="A1" s="106" t="s">
        <v>328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54">
        <v>2006</v>
      </c>
    </row>
    <row r="4" spans="1:3" s="2" customFormat="1" ht="18.75" customHeight="1">
      <c r="A4" s="37"/>
      <c r="B4" s="38"/>
      <c r="C4" s="454"/>
    </row>
    <row r="5" spans="1:3" s="2" customFormat="1" ht="18.75" customHeight="1">
      <c r="A5" s="37"/>
      <c r="B5" s="38"/>
      <c r="C5" s="454"/>
    </row>
    <row r="6" spans="1:3" s="2" customFormat="1" ht="18.75" customHeight="1">
      <c r="A6" s="108" t="s">
        <v>703</v>
      </c>
      <c r="B6" s="113">
        <v>4800</v>
      </c>
      <c r="C6" s="794">
        <v>6228</v>
      </c>
    </row>
    <row r="7" spans="1:3" s="2" customFormat="1" ht="18.75" customHeight="1">
      <c r="A7" s="108" t="s">
        <v>104</v>
      </c>
      <c r="B7" s="115">
        <v>10000</v>
      </c>
      <c r="C7" s="794">
        <v>9500</v>
      </c>
    </row>
    <row r="8" spans="1:3" ht="18.75" customHeight="1">
      <c r="A8" s="108" t="s">
        <v>719</v>
      </c>
      <c r="B8" s="115">
        <v>500</v>
      </c>
      <c r="C8" s="794">
        <v>300</v>
      </c>
    </row>
    <row r="9" spans="1:3" ht="18.75" customHeight="1">
      <c r="A9" s="49" t="s">
        <v>441</v>
      </c>
      <c r="B9" s="115"/>
      <c r="C9" s="794">
        <v>600</v>
      </c>
    </row>
    <row r="10" spans="1:3" s="2" customFormat="1" ht="18.75" customHeight="1">
      <c r="A10" s="259" t="s">
        <v>721</v>
      </c>
      <c r="B10" s="795"/>
      <c r="C10" s="796"/>
    </row>
    <row r="11" spans="1:3" ht="18.75" customHeight="1">
      <c r="A11" s="532" t="s">
        <v>720</v>
      </c>
      <c r="B11" s="113"/>
      <c r="C11" s="796"/>
    </row>
    <row r="12" spans="1:3" ht="18.75" customHeight="1">
      <c r="A12" s="789" t="s">
        <v>903</v>
      </c>
      <c r="B12" s="50"/>
      <c r="C12" s="461">
        <v>600</v>
      </c>
    </row>
    <row r="13" spans="1:3" ht="18.75" customHeight="1">
      <c r="A13" s="52" t="s">
        <v>19</v>
      </c>
      <c r="B13" s="128">
        <f>SUM(B4:B12)</f>
        <v>15300</v>
      </c>
      <c r="C13" s="531">
        <f>SUM(C4:C12)</f>
        <v>17228</v>
      </c>
    </row>
    <row r="14" spans="1:3" ht="18.75" customHeight="1">
      <c r="C14" s="21"/>
    </row>
  </sheetData>
  <phoneticPr fontId="0" type="noConversion"/>
  <printOptions horizontalCentered="1"/>
  <pageMargins left="0.75" right="0.75" top="1" bottom="1" header="0.5" footer="0.5"/>
  <pageSetup scale="96" orientation="portrait" horizontalDpi="4294967292" verticalDpi="300" r:id="rId1"/>
  <headerFooter alignWithMargins="0">
    <oddFooter>&amp;L&amp;Z&amp;F,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/>
  </sheetViews>
  <sheetFormatPr defaultRowHeight="18.75" customHeight="1"/>
  <cols>
    <col min="1" max="1" width="49.85546875" style="3" customWidth="1"/>
    <col min="2" max="2" width="14.140625" style="5" customWidth="1"/>
    <col min="3" max="3" width="13.42578125" style="4" customWidth="1"/>
    <col min="4" max="4" width="14.28515625" style="1" bestFit="1" customWidth="1"/>
    <col min="5" max="16384" width="9.140625" style="1"/>
  </cols>
  <sheetData>
    <row r="1" spans="1:4" s="2" customFormat="1" ht="18.75" customHeight="1">
      <c r="A1" s="106" t="s">
        <v>312</v>
      </c>
      <c r="B1" s="119"/>
      <c r="C1" s="460"/>
    </row>
    <row r="2" spans="1:4" ht="18.75" customHeight="1">
      <c r="A2" s="51"/>
      <c r="B2" s="43"/>
      <c r="C2" s="461"/>
    </row>
    <row r="3" spans="1:4" s="2" customFormat="1" ht="18.75" customHeight="1">
      <c r="A3" s="37" t="s">
        <v>21</v>
      </c>
      <c r="B3" s="38">
        <v>2005</v>
      </c>
      <c r="C3" s="454">
        <v>2006</v>
      </c>
    </row>
    <row r="4" spans="1:4" s="2" customFormat="1" ht="18.75" customHeight="1">
      <c r="A4" s="49"/>
      <c r="B4" s="50"/>
      <c r="C4" s="533"/>
    </row>
    <row r="5" spans="1:4" s="2" customFormat="1" ht="18.75" customHeight="1">
      <c r="A5" s="49" t="s">
        <v>487</v>
      </c>
      <c r="B5" s="50">
        <v>2380</v>
      </c>
      <c r="C5" s="534"/>
    </row>
    <row r="6" spans="1:4" s="2" customFormat="1" ht="18.75" customHeight="1">
      <c r="A6" s="49" t="s">
        <v>488</v>
      </c>
      <c r="B6" s="50">
        <v>15990</v>
      </c>
      <c r="C6" s="534"/>
    </row>
    <row r="7" spans="1:4" s="2" customFormat="1" ht="18.75" customHeight="1">
      <c r="A7" s="108" t="s">
        <v>128</v>
      </c>
      <c r="B7" s="43">
        <v>300</v>
      </c>
      <c r="C7" s="535"/>
    </row>
    <row r="8" spans="1:4" s="2" customFormat="1" ht="18.75" customHeight="1">
      <c r="A8" s="46" t="s">
        <v>129</v>
      </c>
      <c r="B8" s="43">
        <v>1430</v>
      </c>
      <c r="C8" s="535"/>
      <c r="D8" s="392"/>
    </row>
    <row r="9" spans="1:4" s="2" customFormat="1" ht="18.75" customHeight="1">
      <c r="A9" s="49" t="s">
        <v>489</v>
      </c>
      <c r="B9" s="50"/>
      <c r="C9" s="534">
        <v>2046</v>
      </c>
    </row>
    <row r="10" spans="1:4" s="2" customFormat="1" ht="18.75" customHeight="1">
      <c r="A10" s="49" t="s">
        <v>821</v>
      </c>
      <c r="B10" s="50"/>
      <c r="C10" s="534">
        <v>12000</v>
      </c>
    </row>
    <row r="11" spans="1:4" s="2" customFormat="1" ht="18.75" customHeight="1">
      <c r="A11" s="49" t="s">
        <v>822</v>
      </c>
      <c r="B11" s="50"/>
      <c r="C11" s="534">
        <v>2000</v>
      </c>
    </row>
    <row r="12" spans="1:4" s="2" customFormat="1" ht="18.75" customHeight="1">
      <c r="A12" s="49" t="s">
        <v>823</v>
      </c>
      <c r="B12" s="50"/>
      <c r="C12" s="534">
        <v>7200</v>
      </c>
    </row>
    <row r="13" spans="1:4" ht="18.75" customHeight="1">
      <c r="A13" s="49" t="s">
        <v>824</v>
      </c>
      <c r="B13" s="50"/>
      <c r="C13" s="534">
        <v>2000</v>
      </c>
    </row>
    <row r="14" spans="1:4" ht="18.75" customHeight="1">
      <c r="A14" s="49" t="s">
        <v>825</v>
      </c>
      <c r="B14" s="50"/>
      <c r="C14" s="534">
        <v>3000</v>
      </c>
    </row>
    <row r="15" spans="1:4" ht="18.75" customHeight="1">
      <c r="A15" s="49" t="s">
        <v>826</v>
      </c>
      <c r="B15" s="50"/>
      <c r="C15" s="534">
        <v>2000</v>
      </c>
    </row>
    <row r="16" spans="1:4" ht="18.75" customHeight="1">
      <c r="A16" s="49" t="s">
        <v>827</v>
      </c>
      <c r="B16" s="50"/>
      <c r="C16" s="534">
        <v>300</v>
      </c>
    </row>
    <row r="17" spans="1:3" ht="18.75" customHeight="1">
      <c r="A17" s="49" t="s">
        <v>828</v>
      </c>
      <c r="B17" s="50"/>
      <c r="C17" s="534">
        <v>6000</v>
      </c>
    </row>
    <row r="18" spans="1:3" ht="18.75" customHeight="1">
      <c r="A18" s="41"/>
      <c r="B18" s="50"/>
      <c r="C18" s="534"/>
    </row>
    <row r="19" spans="1:3" ht="18.75" customHeight="1">
      <c r="A19" s="49"/>
      <c r="B19" s="50"/>
      <c r="C19" s="533"/>
    </row>
    <row r="20" spans="1:3" s="2" customFormat="1" ht="18.75" customHeight="1">
      <c r="A20" s="52" t="s">
        <v>19</v>
      </c>
      <c r="B20" s="128">
        <f>SUM(B4:B19)</f>
        <v>20100</v>
      </c>
      <c r="C20" s="531">
        <f>SUM(C4:C19)</f>
        <v>36546</v>
      </c>
    </row>
    <row r="21" spans="1:3" ht="18.75" customHeight="1">
      <c r="A21" s="20"/>
    </row>
    <row r="22" spans="1:3" ht="18.75" customHeight="1">
      <c r="A22" s="408"/>
    </row>
    <row r="23" spans="1:3" ht="18.75" customHeight="1">
      <c r="A23" s="20"/>
    </row>
    <row r="24" spans="1:3" ht="18.75" customHeight="1">
      <c r="A24" s="20"/>
    </row>
    <row r="25" spans="1:3" ht="18.75" customHeight="1">
      <c r="A25" s="20"/>
    </row>
    <row r="26" spans="1:3" ht="18.75" customHeight="1">
      <c r="A26" s="20"/>
    </row>
    <row r="27" spans="1:3" ht="18.75" customHeight="1">
      <c r="A27" s="20"/>
    </row>
    <row r="28" spans="1:3" ht="18.75" customHeight="1">
      <c r="A28" s="20"/>
    </row>
  </sheetData>
  <phoneticPr fontId="0" type="noConversion"/>
  <printOptions horizontalCentered="1"/>
  <pageMargins left="0.75" right="0.75" top="1" bottom="1" header="0.5" footer="0.5"/>
  <pageSetup scale="90" orientation="portrait" horizontalDpi="4294967292" verticalDpi="300" r:id="rId1"/>
  <headerFooter alignWithMargins="0">
    <oddHeader xml:space="preserve">&amp;C&amp;"Arial,Bold"
</oddHeader>
    <oddFooter>&amp;L&amp;Z&amp;F,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pane ySplit="3" topLeftCell="A4" activePane="bottomLeft" state="frozen"/>
      <selection pane="bottomLeft"/>
    </sheetView>
  </sheetViews>
  <sheetFormatPr defaultRowHeight="12.75"/>
  <cols>
    <col min="1" max="1" width="52.7109375" customWidth="1"/>
    <col min="2" max="2" width="12.85546875" customWidth="1"/>
    <col min="3" max="3" width="15.28515625" customWidth="1"/>
    <col min="4" max="4" width="18.28515625" customWidth="1"/>
  </cols>
  <sheetData>
    <row r="1" spans="1:4" ht="15.75">
      <c r="A1" s="106" t="s">
        <v>313</v>
      </c>
      <c r="B1" s="119"/>
      <c r="C1" s="460"/>
      <c r="D1" s="24"/>
    </row>
    <row r="2" spans="1:4" ht="15">
      <c r="A2" s="51"/>
      <c r="B2" s="43"/>
      <c r="C2" s="461"/>
      <c r="D2" s="24"/>
    </row>
    <row r="3" spans="1:4" ht="15.75">
      <c r="A3" s="37" t="s">
        <v>21</v>
      </c>
      <c r="B3" s="38">
        <v>2005</v>
      </c>
      <c r="C3" s="462">
        <v>2006</v>
      </c>
      <c r="D3" s="560" t="s">
        <v>511</v>
      </c>
    </row>
    <row r="4" spans="1:4" ht="23.25">
      <c r="A4" s="39"/>
      <c r="B4" s="227"/>
      <c r="C4" s="463"/>
      <c r="D4" s="559" t="s">
        <v>726</v>
      </c>
    </row>
    <row r="5" spans="1:4" ht="20.100000000000001" customHeight="1">
      <c r="A5" s="89" t="s">
        <v>231</v>
      </c>
      <c r="B5" s="90">
        <v>4725</v>
      </c>
      <c r="C5" s="541">
        <v>4725</v>
      </c>
      <c r="D5" s="32"/>
    </row>
    <row r="6" spans="1:4" ht="20.100000000000001" customHeight="1">
      <c r="A6" s="91" t="s">
        <v>229</v>
      </c>
      <c r="B6" s="309">
        <v>7590</v>
      </c>
      <c r="C6" s="542"/>
      <c r="D6" s="32"/>
    </row>
    <row r="7" spans="1:4" ht="20.100000000000001" customHeight="1">
      <c r="A7" s="92" t="s">
        <v>228</v>
      </c>
      <c r="B7" s="309">
        <v>24763</v>
      </c>
      <c r="C7" s="542"/>
      <c r="D7" s="311"/>
    </row>
    <row r="8" spans="1:4" ht="20.100000000000001" customHeight="1">
      <c r="A8" s="92" t="s">
        <v>380</v>
      </c>
      <c r="B8" s="309"/>
      <c r="C8" s="543">
        <v>47952</v>
      </c>
      <c r="D8" s="409"/>
    </row>
    <row r="9" spans="1:4" ht="20.100000000000001" customHeight="1">
      <c r="A9" s="91" t="s">
        <v>384</v>
      </c>
      <c r="B9" s="309">
        <v>115</v>
      </c>
      <c r="C9" s="544">
        <v>125</v>
      </c>
      <c r="D9" s="32"/>
    </row>
    <row r="10" spans="1:4" ht="20.100000000000001" customHeight="1">
      <c r="A10" s="92" t="s">
        <v>227</v>
      </c>
      <c r="B10" s="309">
        <v>900</v>
      </c>
      <c r="C10" s="543">
        <v>1200</v>
      </c>
      <c r="D10" s="32"/>
    </row>
    <row r="11" spans="1:4" ht="20.100000000000001" customHeight="1">
      <c r="A11" s="536" t="s">
        <v>379</v>
      </c>
      <c r="B11" s="555">
        <v>1050</v>
      </c>
      <c r="C11" s="545">
        <v>1200</v>
      </c>
      <c r="D11" s="32"/>
    </row>
    <row r="12" spans="1:4" ht="20.100000000000001" customHeight="1">
      <c r="A12" s="538" t="s">
        <v>530</v>
      </c>
      <c r="B12" s="539">
        <v>13700</v>
      </c>
      <c r="C12" s="546">
        <v>20604</v>
      </c>
      <c r="D12" s="940">
        <f>SUM(C12:C14)</f>
        <v>109068</v>
      </c>
    </row>
    <row r="13" spans="1:4" ht="20.100000000000001" customHeight="1">
      <c r="A13" s="89" t="s">
        <v>531</v>
      </c>
      <c r="B13" s="90">
        <v>61840</v>
      </c>
      <c r="C13" s="541">
        <v>111225</v>
      </c>
      <c r="D13" s="941"/>
    </row>
    <row r="14" spans="1:4" ht="20.100000000000001" customHeight="1">
      <c r="A14" s="540" t="s">
        <v>230</v>
      </c>
      <c r="B14" s="556" t="s">
        <v>705</v>
      </c>
      <c r="C14" s="547">
        <v>-22761</v>
      </c>
      <c r="D14" s="942"/>
    </row>
    <row r="15" spans="1:4" ht="20.100000000000001" customHeight="1">
      <c r="A15" s="537" t="s">
        <v>14</v>
      </c>
      <c r="B15" s="557">
        <v>500</v>
      </c>
      <c r="C15" s="548">
        <v>500</v>
      </c>
      <c r="D15" s="32"/>
    </row>
    <row r="16" spans="1:4" ht="24.75" customHeight="1">
      <c r="A16" s="93" t="s">
        <v>351</v>
      </c>
      <c r="B16" s="90">
        <v>2448</v>
      </c>
      <c r="C16" s="549">
        <v>3998</v>
      </c>
      <c r="D16" s="600" t="s">
        <v>766</v>
      </c>
    </row>
    <row r="17" spans="1:7" ht="20.100000000000001" customHeight="1">
      <c r="A17" s="93" t="s">
        <v>159</v>
      </c>
      <c r="B17" s="90">
        <v>480</v>
      </c>
      <c r="C17" s="550">
        <v>480</v>
      </c>
      <c r="D17" s="32"/>
    </row>
    <row r="18" spans="1:7" ht="20.100000000000001" customHeight="1">
      <c r="A18" s="93" t="s">
        <v>160</v>
      </c>
      <c r="B18" s="90">
        <v>4200</v>
      </c>
      <c r="C18" s="550">
        <v>4236</v>
      </c>
      <c r="D18" s="32" t="s">
        <v>385</v>
      </c>
      <c r="E18" s="24"/>
      <c r="F18" s="24"/>
      <c r="G18" s="24"/>
    </row>
    <row r="19" spans="1:7" ht="20.100000000000001" customHeight="1">
      <c r="A19" s="93" t="s">
        <v>346</v>
      </c>
      <c r="B19" s="90">
        <f>'32 PAYROLL'!K35*0.0765-'32 PAYROLL'!J22*0.0765</f>
        <v>79364.875274999984</v>
      </c>
      <c r="C19" s="550">
        <v>82752</v>
      </c>
      <c r="D19" s="410">
        <f>'32 PAYROLL'!K37*0.0765</f>
        <v>82752.344999999987</v>
      </c>
      <c r="E19" s="24"/>
      <c r="F19" s="24"/>
      <c r="G19" s="24"/>
    </row>
    <row r="20" spans="1:7" ht="20.100000000000001" customHeight="1">
      <c r="A20" s="63" t="s">
        <v>506</v>
      </c>
      <c r="B20" s="84">
        <v>1456</v>
      </c>
      <c r="C20" s="551">
        <v>1960</v>
      </c>
      <c r="D20" s="97" t="s">
        <v>724</v>
      </c>
      <c r="E20" s="24"/>
      <c r="F20" s="24"/>
      <c r="G20" s="24"/>
    </row>
    <row r="21" spans="1:7" ht="20.100000000000001" customHeight="1">
      <c r="A21" s="63" t="s">
        <v>507</v>
      </c>
      <c r="B21" s="84">
        <v>6318</v>
      </c>
      <c r="C21" s="551">
        <v>8505</v>
      </c>
      <c r="D21" s="97" t="s">
        <v>724</v>
      </c>
      <c r="E21" s="24"/>
      <c r="F21" s="24"/>
      <c r="G21" s="24"/>
    </row>
    <row r="22" spans="1:7" ht="20.100000000000001" customHeight="1">
      <c r="A22" s="63" t="s">
        <v>704</v>
      </c>
      <c r="B22" s="84"/>
      <c r="C22" s="552">
        <v>9000</v>
      </c>
      <c r="D22" s="427"/>
      <c r="E22" s="24"/>
      <c r="F22" s="24"/>
      <c r="G22" s="24"/>
    </row>
    <row r="23" spans="1:7" ht="20.100000000000001" customHeight="1">
      <c r="A23" s="89" t="s">
        <v>358</v>
      </c>
      <c r="B23" s="939">
        <v>13880.28</v>
      </c>
      <c r="C23" s="553">
        <v>944</v>
      </c>
      <c r="D23" s="386"/>
      <c r="E23" s="24"/>
      <c r="F23" s="24"/>
      <c r="G23" s="24"/>
    </row>
    <row r="24" spans="1:7" ht="20.100000000000001" customHeight="1">
      <c r="A24" s="89" t="s">
        <v>357</v>
      </c>
      <c r="B24" s="939"/>
      <c r="C24" s="553">
        <v>15855</v>
      </c>
      <c r="D24" s="386"/>
      <c r="E24" s="24"/>
      <c r="F24" s="24"/>
      <c r="G24" s="24"/>
    </row>
    <row r="25" spans="1:7" ht="20.100000000000001" customHeight="1">
      <c r="A25" s="89" t="s">
        <v>725</v>
      </c>
      <c r="B25" s="558">
        <v>17000</v>
      </c>
      <c r="C25" s="544"/>
      <c r="D25" s="32"/>
      <c r="E25" s="24"/>
      <c r="F25" s="24"/>
      <c r="G25" s="24"/>
    </row>
    <row r="26" spans="1:7" ht="20.100000000000001" customHeight="1">
      <c r="A26" s="799" t="s">
        <v>904</v>
      </c>
      <c r="B26" s="797"/>
      <c r="C26" s="798">
        <v>-4500</v>
      </c>
      <c r="D26" s="32"/>
      <c r="E26" s="24"/>
      <c r="F26" s="24"/>
      <c r="G26" s="24"/>
    </row>
    <row r="27" spans="1:7" ht="20.100000000000001" customHeight="1">
      <c r="A27" s="65" t="s">
        <v>149</v>
      </c>
      <c r="B27" s="85">
        <f>SUM(B4:B25)</f>
        <v>240330.155275</v>
      </c>
      <c r="C27" s="554">
        <f>SUM(C4:C26)</f>
        <v>288000</v>
      </c>
      <c r="D27" s="24"/>
    </row>
    <row r="28" spans="1:7">
      <c r="D28" s="24"/>
    </row>
    <row r="29" spans="1:7" ht="20.100000000000001" customHeight="1">
      <c r="A29" s="103" t="s">
        <v>723</v>
      </c>
    </row>
    <row r="30" spans="1:7" ht="20.100000000000001" customHeight="1">
      <c r="A30" s="103" t="s">
        <v>722</v>
      </c>
    </row>
    <row r="31" spans="1:7">
      <c r="A31" t="s">
        <v>20</v>
      </c>
    </row>
    <row r="33" spans="1:1">
      <c r="A33" t="s">
        <v>764</v>
      </c>
    </row>
  </sheetData>
  <mergeCells count="2">
    <mergeCell ref="B23:B24"/>
    <mergeCell ref="D12:D14"/>
  </mergeCells>
  <phoneticPr fontId="0" type="noConversion"/>
  <printOptions horizontalCentered="1"/>
  <pageMargins left="0.5" right="0.25" top="1" bottom="1" header="0.5" footer="0.5"/>
  <pageSetup orientation="portrait" r:id="rId1"/>
  <headerFooter alignWithMargins="0">
    <oddFooter xml:space="preserve">&amp;L&amp;Z&amp;F, &amp;A&amp;R&amp;D, &amp;T
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6.7109375" customWidth="1"/>
    <col min="2" max="2" width="15.42578125" bestFit="1" customWidth="1"/>
    <col min="3" max="3" width="10.28515625" bestFit="1" customWidth="1"/>
    <col min="4" max="4" width="8" bestFit="1" customWidth="1"/>
    <col min="5" max="5" width="9" bestFit="1" customWidth="1"/>
    <col min="6" max="7" width="8" bestFit="1" customWidth="1"/>
    <col min="8" max="8" width="7.140625" bestFit="1" customWidth="1"/>
    <col min="9" max="9" width="11.28515625" bestFit="1" customWidth="1"/>
    <col min="10" max="10" width="13.85546875" bestFit="1" customWidth="1"/>
    <col min="11" max="11" width="14.7109375" customWidth="1"/>
    <col min="12" max="12" width="12.5703125" customWidth="1"/>
  </cols>
  <sheetData>
    <row r="1" spans="1:11" ht="67.5" customHeight="1">
      <c r="A1" s="56" t="s">
        <v>202</v>
      </c>
      <c r="B1" s="56" t="s">
        <v>203</v>
      </c>
      <c r="C1" s="57" t="s">
        <v>399</v>
      </c>
      <c r="D1" s="57" t="s">
        <v>204</v>
      </c>
      <c r="E1" s="57" t="s">
        <v>205</v>
      </c>
      <c r="F1" s="57" t="s">
        <v>204</v>
      </c>
      <c r="G1" s="57" t="s">
        <v>205</v>
      </c>
      <c r="H1" s="57" t="s">
        <v>206</v>
      </c>
      <c r="I1" s="57" t="s">
        <v>400</v>
      </c>
      <c r="J1" s="57" t="s">
        <v>216</v>
      </c>
      <c r="K1" s="55"/>
    </row>
    <row r="2" spans="1:11" ht="18" customHeight="1">
      <c r="A2" s="60" t="s">
        <v>831</v>
      </c>
      <c r="B2" s="61" t="s">
        <v>209</v>
      </c>
      <c r="C2" s="238">
        <v>14.25</v>
      </c>
      <c r="D2" s="61">
        <v>26</v>
      </c>
      <c r="E2" s="238"/>
      <c r="F2" s="238"/>
      <c r="G2" s="238"/>
      <c r="H2" s="61"/>
      <c r="I2" s="238">
        <v>1800</v>
      </c>
      <c r="J2" s="355">
        <f>(115*D2*C2)+(115*H2*E2)+I2</f>
        <v>44407.5</v>
      </c>
      <c r="K2" s="407"/>
    </row>
    <row r="3" spans="1:11" ht="18" customHeight="1">
      <c r="A3" s="63" t="s">
        <v>834</v>
      </c>
      <c r="B3" s="58" t="s">
        <v>207</v>
      </c>
      <c r="C3" s="239">
        <v>14.25</v>
      </c>
      <c r="D3" s="58">
        <v>26</v>
      </c>
      <c r="E3" s="239"/>
      <c r="F3" s="239"/>
      <c r="G3" s="239"/>
      <c r="H3" s="58"/>
      <c r="I3" s="239">
        <v>600</v>
      </c>
      <c r="J3" s="310">
        <f>(115*D3*C3)+(115*H3*E3)+I3</f>
        <v>43207.5</v>
      </c>
      <c r="K3" s="407"/>
    </row>
    <row r="4" spans="1:11" ht="18" customHeight="1">
      <c r="A4" s="63" t="s">
        <v>832</v>
      </c>
      <c r="B4" s="58" t="s">
        <v>210</v>
      </c>
      <c r="C4" s="239">
        <v>14</v>
      </c>
      <c r="D4" s="58">
        <v>26</v>
      </c>
      <c r="E4" s="239"/>
      <c r="F4" s="239"/>
      <c r="G4" s="239"/>
      <c r="H4" s="58"/>
      <c r="I4" s="239">
        <v>1800</v>
      </c>
      <c r="J4" s="310">
        <f>(115*D4*C4)+(115*H4*E4)+I4</f>
        <v>43660</v>
      </c>
      <c r="K4" s="407"/>
    </row>
    <row r="5" spans="1:11" ht="18" customHeight="1">
      <c r="A5" s="63" t="s">
        <v>833</v>
      </c>
      <c r="B5" s="58" t="s">
        <v>210</v>
      </c>
      <c r="C5" s="239">
        <v>14</v>
      </c>
      <c r="D5" s="58">
        <v>26</v>
      </c>
      <c r="E5" s="239"/>
      <c r="F5" s="239"/>
      <c r="G5" s="239"/>
      <c r="H5" s="58"/>
      <c r="I5" s="239">
        <v>1200</v>
      </c>
      <c r="J5" s="310">
        <f>(115*D5*C5)+(115*H5*E5)+I5</f>
        <v>43060</v>
      </c>
      <c r="K5" s="407"/>
    </row>
    <row r="6" spans="1:11" ht="18" customHeight="1">
      <c r="A6" s="63" t="s">
        <v>835</v>
      </c>
      <c r="B6" s="58" t="s">
        <v>210</v>
      </c>
      <c r="C6" s="239">
        <v>14</v>
      </c>
      <c r="D6" s="58">
        <v>26</v>
      </c>
      <c r="E6" s="239"/>
      <c r="F6" s="239"/>
      <c r="G6" s="239"/>
      <c r="H6" s="58"/>
      <c r="I6" s="239">
        <v>3000</v>
      </c>
      <c r="J6" s="310">
        <f>(115*D6*C6)+(1115*H6*E6)+I6</f>
        <v>44860</v>
      </c>
      <c r="K6" s="407"/>
    </row>
    <row r="7" spans="1:11" ht="18" customHeight="1">
      <c r="A7" s="67" t="s">
        <v>836</v>
      </c>
      <c r="B7" s="66" t="s">
        <v>208</v>
      </c>
      <c r="C7" s="282">
        <v>13.8</v>
      </c>
      <c r="D7" s="66">
        <v>26</v>
      </c>
      <c r="E7" s="282"/>
      <c r="F7" s="282"/>
      <c r="G7" s="282"/>
      <c r="H7" s="66"/>
      <c r="I7" s="282">
        <v>600</v>
      </c>
      <c r="J7" s="98">
        <f>(115*D7*C7)+(115*H7*E7)+I7</f>
        <v>41862</v>
      </c>
      <c r="K7" s="407"/>
    </row>
    <row r="8" spans="1:11" ht="18" customHeight="1">
      <c r="A8" s="77" t="s">
        <v>332</v>
      </c>
      <c r="B8" s="73"/>
      <c r="C8" s="367"/>
      <c r="D8" s="73"/>
      <c r="E8" s="367"/>
      <c r="F8" s="367"/>
      <c r="G8" s="367"/>
      <c r="H8" s="73"/>
      <c r="I8" s="359"/>
      <c r="J8" s="360"/>
      <c r="K8" s="78">
        <f>SUM(J2:J7)</f>
        <v>261057</v>
      </c>
    </row>
    <row r="9" spans="1:11" ht="18" customHeight="1">
      <c r="A9" s="70" t="s">
        <v>837</v>
      </c>
      <c r="B9" s="71" t="s">
        <v>401</v>
      </c>
      <c r="C9" s="257">
        <v>11.37</v>
      </c>
      <c r="D9" s="71">
        <v>6</v>
      </c>
      <c r="E9" s="257">
        <v>11.82</v>
      </c>
      <c r="F9" s="370">
        <v>20</v>
      </c>
      <c r="G9" s="257"/>
      <c r="H9" s="71"/>
      <c r="I9" s="358">
        <v>2400</v>
      </c>
      <c r="J9" s="355">
        <f>(115*D9*C9)+(115*F9*E9)+I9</f>
        <v>37431.300000000003</v>
      </c>
      <c r="K9" s="407"/>
    </row>
    <row r="10" spans="1:11" ht="18" customHeight="1">
      <c r="A10" s="63" t="s">
        <v>838</v>
      </c>
      <c r="B10" s="58" t="s">
        <v>390</v>
      </c>
      <c r="C10" s="239">
        <v>11.37</v>
      </c>
      <c r="D10" s="58">
        <v>26</v>
      </c>
      <c r="E10" s="239"/>
      <c r="F10" s="371"/>
      <c r="G10" s="239"/>
      <c r="H10" s="58"/>
      <c r="I10" s="356">
        <v>600</v>
      </c>
      <c r="J10" s="310">
        <f t="shared" ref="J10:J18" si="0">(115*D10*C10)+(115*F10*E10)+I10</f>
        <v>34596.299999999996</v>
      </c>
      <c r="K10" s="407"/>
    </row>
    <row r="11" spans="1:11" ht="18" customHeight="1">
      <c r="A11" s="63" t="s">
        <v>839</v>
      </c>
      <c r="B11" s="58" t="s">
        <v>402</v>
      </c>
      <c r="C11" s="239">
        <v>11.12</v>
      </c>
      <c r="D11" s="58">
        <v>26</v>
      </c>
      <c r="E11" s="239"/>
      <c r="F11" s="371"/>
      <c r="G11" s="239"/>
      <c r="H11" s="58"/>
      <c r="I11" s="356">
        <v>600</v>
      </c>
      <c r="J11" s="310">
        <f t="shared" si="0"/>
        <v>33848.799999999996</v>
      </c>
      <c r="K11" s="407"/>
    </row>
    <row r="12" spans="1:11" ht="18" customHeight="1">
      <c r="A12" s="63" t="s">
        <v>425</v>
      </c>
      <c r="B12" s="58" t="s">
        <v>403</v>
      </c>
      <c r="C12" s="239">
        <v>10.92</v>
      </c>
      <c r="D12" s="58">
        <v>2.5</v>
      </c>
      <c r="E12" s="239">
        <v>11.12</v>
      </c>
      <c r="F12" s="371">
        <v>23.5</v>
      </c>
      <c r="G12" s="239"/>
      <c r="H12" s="58"/>
      <c r="I12" s="356">
        <v>600</v>
      </c>
      <c r="J12" s="310">
        <f t="shared" si="0"/>
        <v>33791.300000000003</v>
      </c>
      <c r="K12" s="407"/>
    </row>
    <row r="13" spans="1:11" ht="18" customHeight="1">
      <c r="A13" s="67" t="s">
        <v>426</v>
      </c>
      <c r="B13" s="68" t="s">
        <v>403</v>
      </c>
      <c r="C13" s="255">
        <v>10.92</v>
      </c>
      <c r="D13" s="68">
        <v>15.5</v>
      </c>
      <c r="E13" s="255">
        <v>11.12</v>
      </c>
      <c r="F13" s="372">
        <v>10.5</v>
      </c>
      <c r="G13" s="255"/>
      <c r="H13" s="68"/>
      <c r="I13" s="357">
        <v>1200</v>
      </c>
      <c r="J13" s="310">
        <f t="shared" si="0"/>
        <v>34092.300000000003</v>
      </c>
      <c r="K13" s="407"/>
    </row>
    <row r="14" spans="1:11" ht="18" customHeight="1">
      <c r="A14" s="63" t="s">
        <v>427</v>
      </c>
      <c r="B14" s="58" t="s">
        <v>403</v>
      </c>
      <c r="C14" s="239">
        <v>10.92</v>
      </c>
      <c r="D14" s="58">
        <v>18</v>
      </c>
      <c r="E14" s="239">
        <v>11.12</v>
      </c>
      <c r="F14" s="371">
        <v>8</v>
      </c>
      <c r="G14" s="239"/>
      <c r="H14" s="58"/>
      <c r="I14" s="239">
        <v>600</v>
      </c>
      <c r="J14" s="310">
        <f t="shared" si="0"/>
        <v>33434.800000000003</v>
      </c>
      <c r="K14" s="407"/>
    </row>
    <row r="15" spans="1:11" ht="18" customHeight="1">
      <c r="A15" s="63" t="s">
        <v>843</v>
      </c>
      <c r="B15" s="696" t="s">
        <v>405</v>
      </c>
      <c r="C15" s="697">
        <v>10.67</v>
      </c>
      <c r="D15" s="696">
        <v>3</v>
      </c>
      <c r="E15" s="697">
        <v>10.92</v>
      </c>
      <c r="F15" s="698">
        <v>23</v>
      </c>
      <c r="G15" s="697"/>
      <c r="H15" s="698"/>
      <c r="I15" s="699">
        <v>3000</v>
      </c>
      <c r="J15" s="700">
        <f>(115*D15*C15)+(115*F15*E15)+I15</f>
        <v>35564.550000000003</v>
      </c>
      <c r="K15" s="407"/>
    </row>
    <row r="16" spans="1:11" ht="18" customHeight="1">
      <c r="A16" s="63" t="s">
        <v>429</v>
      </c>
      <c r="B16" s="58" t="s">
        <v>404</v>
      </c>
      <c r="C16" s="239">
        <v>10.67</v>
      </c>
      <c r="D16" s="58">
        <v>3</v>
      </c>
      <c r="E16" s="239">
        <v>10.92</v>
      </c>
      <c r="F16" s="371">
        <v>23</v>
      </c>
      <c r="G16" s="239"/>
      <c r="H16" s="58"/>
      <c r="I16" s="356">
        <v>1800</v>
      </c>
      <c r="J16" s="310">
        <f t="shared" si="0"/>
        <v>34364.550000000003</v>
      </c>
      <c r="K16" s="407"/>
    </row>
    <row r="17" spans="1:11" ht="18" customHeight="1">
      <c r="A17" s="63" t="s">
        <v>425</v>
      </c>
      <c r="B17" s="58" t="s">
        <v>404</v>
      </c>
      <c r="C17" s="239">
        <v>10.67</v>
      </c>
      <c r="D17" s="58">
        <v>3</v>
      </c>
      <c r="E17" s="239">
        <v>10.92</v>
      </c>
      <c r="F17" s="371">
        <v>23</v>
      </c>
      <c r="G17" s="239"/>
      <c r="H17" s="58"/>
      <c r="I17" s="356">
        <v>600</v>
      </c>
      <c r="J17" s="310">
        <f t="shared" si="0"/>
        <v>33164.550000000003</v>
      </c>
      <c r="K17" s="407"/>
    </row>
    <row r="18" spans="1:11" ht="18" customHeight="1">
      <c r="A18" s="63" t="s">
        <v>840</v>
      </c>
      <c r="B18" s="58" t="s">
        <v>404</v>
      </c>
      <c r="C18" s="239">
        <v>10.67</v>
      </c>
      <c r="D18" s="58">
        <v>8</v>
      </c>
      <c r="E18" s="239">
        <v>10.92</v>
      </c>
      <c r="F18" s="371">
        <v>18</v>
      </c>
      <c r="G18" s="239"/>
      <c r="H18" s="58"/>
      <c r="I18" s="356">
        <v>600</v>
      </c>
      <c r="J18" s="310">
        <f t="shared" si="0"/>
        <v>33020.800000000003</v>
      </c>
      <c r="K18" s="407"/>
    </row>
    <row r="19" spans="1:11" ht="18" customHeight="1">
      <c r="A19" s="63" t="s">
        <v>841</v>
      </c>
      <c r="B19" s="58" t="s">
        <v>406</v>
      </c>
      <c r="C19" s="239">
        <v>10.42</v>
      </c>
      <c r="D19" s="58">
        <v>5</v>
      </c>
      <c r="E19" s="239">
        <v>10.67</v>
      </c>
      <c r="F19" s="371">
        <v>13</v>
      </c>
      <c r="G19" s="239">
        <v>10.92</v>
      </c>
      <c r="H19" s="371">
        <v>8</v>
      </c>
      <c r="I19" s="356">
        <v>600</v>
      </c>
      <c r="J19" s="310">
        <f>(115*D19*C19)+(115*F19*E19)+I19+(115*G19*H19)</f>
        <v>32589.550000000003</v>
      </c>
      <c r="K19" s="407"/>
    </row>
    <row r="20" spans="1:11" ht="18" customHeight="1">
      <c r="A20" s="63" t="s">
        <v>842</v>
      </c>
      <c r="B20" s="230" t="s">
        <v>405</v>
      </c>
      <c r="C20" s="368">
        <v>10.42</v>
      </c>
      <c r="D20" s="230">
        <v>13</v>
      </c>
      <c r="E20" s="368">
        <v>10.67</v>
      </c>
      <c r="F20" s="373">
        <v>13</v>
      </c>
      <c r="G20" s="368"/>
      <c r="H20" s="373"/>
      <c r="I20" s="361">
        <v>300</v>
      </c>
      <c r="J20" s="98">
        <f>(115*D20*C20)+(115*F20*E20)+I20</f>
        <v>31829.55</v>
      </c>
      <c r="K20" s="407"/>
    </row>
    <row r="21" spans="1:11" ht="18" customHeight="1">
      <c r="A21" s="72" t="s">
        <v>127</v>
      </c>
      <c r="B21" s="73"/>
      <c r="C21" s="367"/>
      <c r="D21" s="73"/>
      <c r="E21" s="367">
        <v>2</v>
      </c>
      <c r="F21" s="367"/>
      <c r="G21" s="367"/>
      <c r="H21" s="378">
        <v>208</v>
      </c>
      <c r="I21" s="359">
        <f>SUM(I2:I20)</f>
        <v>21900</v>
      </c>
      <c r="J21" s="362">
        <f>H21*24*E21</f>
        <v>9984</v>
      </c>
    </row>
    <row r="22" spans="1:11" ht="24.75" customHeight="1">
      <c r="A22" s="379" t="s">
        <v>408</v>
      </c>
      <c r="B22" s="374">
        <v>8</v>
      </c>
      <c r="C22" s="375"/>
      <c r="D22" s="374"/>
      <c r="E22" s="375">
        <v>10.25</v>
      </c>
      <c r="F22" s="375"/>
      <c r="G22" s="375"/>
      <c r="H22" s="377">
        <v>180</v>
      </c>
      <c r="I22" s="376"/>
      <c r="J22" s="362">
        <f>H22*24*E22</f>
        <v>44280</v>
      </c>
    </row>
    <row r="23" spans="1:11" ht="18" customHeight="1">
      <c r="A23" s="76" t="s">
        <v>211</v>
      </c>
      <c r="B23" s="75"/>
      <c r="C23" s="369"/>
      <c r="D23" s="75"/>
      <c r="E23" s="369"/>
      <c r="F23" s="369"/>
      <c r="G23" s="369"/>
      <c r="H23" s="75"/>
      <c r="I23" s="364"/>
      <c r="J23" s="363"/>
      <c r="K23" s="79">
        <f>SUM(J9:J22)</f>
        <v>461992.34999999992</v>
      </c>
    </row>
    <row r="24" spans="1:11" ht="18" customHeight="1">
      <c r="A24" s="60" t="s">
        <v>417</v>
      </c>
      <c r="B24" s="61"/>
      <c r="C24" s="238">
        <v>2185</v>
      </c>
      <c r="D24" s="61"/>
      <c r="E24" s="238"/>
      <c r="F24" s="61">
        <v>26</v>
      </c>
      <c r="G24" s="238"/>
      <c r="H24" s="61"/>
      <c r="I24" s="238"/>
      <c r="J24" s="365">
        <f>F24*C24</f>
        <v>56810</v>
      </c>
    </row>
    <row r="25" spans="1:11" ht="18" customHeight="1">
      <c r="A25" s="63" t="s">
        <v>409</v>
      </c>
      <c r="B25" s="58"/>
      <c r="C25" s="239">
        <v>2175</v>
      </c>
      <c r="D25" s="58"/>
      <c r="E25" s="239"/>
      <c r="F25" s="58">
        <v>26</v>
      </c>
      <c r="G25" s="239"/>
      <c r="H25" s="58"/>
      <c r="I25" s="239"/>
      <c r="J25" s="366">
        <f>F25*C25</f>
        <v>56550</v>
      </c>
    </row>
    <row r="26" spans="1:11" ht="18" customHeight="1">
      <c r="A26" s="63" t="s">
        <v>410</v>
      </c>
      <c r="B26" s="58"/>
      <c r="C26" s="239">
        <v>1839</v>
      </c>
      <c r="D26" s="58"/>
      <c r="E26" s="239"/>
      <c r="F26" s="58">
        <v>26</v>
      </c>
      <c r="G26" s="239"/>
      <c r="H26" s="58"/>
      <c r="I26" s="239"/>
      <c r="J26" s="366">
        <f>F26*C26</f>
        <v>47814</v>
      </c>
    </row>
    <row r="27" spans="1:11" ht="18" customHeight="1">
      <c r="A27" s="63" t="s">
        <v>411</v>
      </c>
      <c r="B27" s="58"/>
      <c r="C27" s="239">
        <v>1797</v>
      </c>
      <c r="D27" s="58"/>
      <c r="E27" s="239"/>
      <c r="F27" s="58">
        <v>26</v>
      </c>
      <c r="G27" s="239"/>
      <c r="H27" s="58"/>
      <c r="I27" s="239"/>
      <c r="J27" s="366">
        <f>F27*C27</f>
        <v>46722</v>
      </c>
    </row>
    <row r="28" spans="1:11" ht="18" customHeight="1">
      <c r="A28" s="63" t="s">
        <v>412</v>
      </c>
      <c r="B28" s="58"/>
      <c r="C28" s="239">
        <v>1769</v>
      </c>
      <c r="D28" s="58"/>
      <c r="E28" s="239"/>
      <c r="F28" s="58">
        <v>26</v>
      </c>
      <c r="G28" s="239"/>
      <c r="H28" s="58"/>
      <c r="I28" s="239"/>
      <c r="J28" s="366">
        <f>F28*C28</f>
        <v>45994</v>
      </c>
    </row>
    <row r="29" spans="1:11" ht="18" customHeight="1">
      <c r="A29" s="63" t="s">
        <v>413</v>
      </c>
      <c r="B29" s="58"/>
      <c r="C29" s="239">
        <v>1639</v>
      </c>
      <c r="D29" s="58"/>
      <c r="E29" s="58"/>
      <c r="F29" s="58">
        <v>26</v>
      </c>
      <c r="G29" s="58"/>
      <c r="H29" s="58"/>
      <c r="I29" s="239">
        <v>1200</v>
      </c>
      <c r="J29" s="366">
        <f>F29*C29+I29</f>
        <v>43814</v>
      </c>
    </row>
    <row r="30" spans="1:11" ht="18" customHeight="1">
      <c r="A30" s="63" t="s">
        <v>414</v>
      </c>
      <c r="B30" s="58"/>
      <c r="C30" s="239">
        <v>11</v>
      </c>
      <c r="D30" s="58">
        <v>5</v>
      </c>
      <c r="E30" s="239">
        <v>13</v>
      </c>
      <c r="F30" s="58">
        <v>21</v>
      </c>
      <c r="G30" s="239"/>
      <c r="H30" s="58"/>
      <c r="I30" s="239"/>
      <c r="J30" s="310">
        <f>(80*D30*C30)+(80*F30*E30)</f>
        <v>26240</v>
      </c>
    </row>
    <row r="31" spans="1:11" ht="18" customHeight="1">
      <c r="A31" s="63" t="s">
        <v>212</v>
      </c>
      <c r="B31" s="58"/>
      <c r="C31" s="239">
        <v>13.5</v>
      </c>
      <c r="D31" s="58">
        <v>26</v>
      </c>
      <c r="E31" s="239"/>
      <c r="F31" s="58"/>
      <c r="G31" s="239"/>
      <c r="H31" s="58"/>
      <c r="I31" s="239"/>
      <c r="J31" s="310">
        <f>(40*D31*C31)+(40*F31*E31)</f>
        <v>14040</v>
      </c>
    </row>
    <row r="32" spans="1:11" ht="18" customHeight="1">
      <c r="A32" s="65" t="s">
        <v>213</v>
      </c>
      <c r="B32" s="66"/>
      <c r="C32" s="282">
        <v>49.75</v>
      </c>
      <c r="D32" s="66">
        <v>26</v>
      </c>
      <c r="E32" s="282"/>
      <c r="F32" s="66"/>
      <c r="G32" s="282"/>
      <c r="H32" s="66"/>
      <c r="I32" s="282"/>
      <c r="J32" s="98">
        <f>(16*D32*C32)+(16*F32*E32)</f>
        <v>20696</v>
      </c>
    </row>
    <row r="33" spans="1:13" ht="18" customHeight="1">
      <c r="A33" s="83" t="s">
        <v>214</v>
      </c>
      <c r="B33" s="71"/>
      <c r="C33" s="71"/>
      <c r="D33" s="71"/>
      <c r="E33" s="71"/>
      <c r="F33" s="71"/>
      <c r="G33" s="71"/>
      <c r="H33" s="71"/>
      <c r="I33" s="354"/>
      <c r="J33" s="74"/>
      <c r="K33" s="79">
        <f>SUM(J24:J32)</f>
        <v>358680</v>
      </c>
    </row>
    <row r="34" spans="1:13" ht="12" customHeight="1" thickBot="1">
      <c r="A34" s="63"/>
      <c r="B34" s="58"/>
      <c r="C34" s="58"/>
      <c r="D34" s="58"/>
      <c r="E34" s="58"/>
      <c r="F34" s="58"/>
      <c r="G34" s="58"/>
      <c r="H34" s="58"/>
      <c r="I34" s="86"/>
      <c r="J34" s="64"/>
      <c r="K34" s="81"/>
    </row>
    <row r="35" spans="1:13" ht="18" customHeight="1">
      <c r="A35" s="63" t="s">
        <v>348</v>
      </c>
      <c r="B35" s="58"/>
      <c r="C35" s="58"/>
      <c r="D35" s="58"/>
      <c r="E35" s="58"/>
      <c r="F35" s="58"/>
      <c r="G35" s="58"/>
      <c r="H35" s="58"/>
      <c r="I35" s="86"/>
      <c r="J35" s="64"/>
      <c r="K35" s="82">
        <f>K8+K23+K33</f>
        <v>1081729.3499999999</v>
      </c>
    </row>
    <row r="36" spans="1:13" ht="18" customHeight="1">
      <c r="A36" t="s">
        <v>250</v>
      </c>
      <c r="K36" s="101">
        <v>0.65</v>
      </c>
    </row>
    <row r="37" spans="1:13" ht="18" customHeight="1" thickBot="1">
      <c r="A37" t="s">
        <v>251</v>
      </c>
      <c r="K37" s="100">
        <f>SUM(K35:K36)</f>
        <v>1081729.9999999998</v>
      </c>
    </row>
    <row r="38" spans="1:13" ht="18" customHeight="1" thickTop="1">
      <c r="A38" t="s">
        <v>903</v>
      </c>
      <c r="K38" s="800">
        <v>45756</v>
      </c>
    </row>
    <row r="39" spans="1:13" ht="18" customHeight="1" thickBot="1">
      <c r="K39" s="801">
        <f>SUM(K37:K38)</f>
        <v>1127485.9999999998</v>
      </c>
    </row>
    <row r="40" spans="1:13" s="240" customFormat="1" ht="24.75" customHeight="1">
      <c r="A40" s="240" t="s">
        <v>407</v>
      </c>
      <c r="L40"/>
      <c r="M40"/>
    </row>
    <row r="41" spans="1:13" ht="26.25" customHeight="1">
      <c r="A41" s="943" t="s">
        <v>347</v>
      </c>
      <c r="B41" s="943"/>
      <c r="C41" s="943"/>
      <c r="D41" s="943"/>
      <c r="E41" s="943"/>
      <c r="F41" s="943"/>
      <c r="G41" s="943"/>
      <c r="H41" s="943"/>
      <c r="I41" s="943"/>
      <c r="J41" s="943"/>
      <c r="K41" s="312"/>
    </row>
    <row r="42" spans="1:13" ht="18" customHeight="1">
      <c r="A42" s="380" t="s">
        <v>215</v>
      </c>
      <c r="B42" s="380"/>
      <c r="C42" s="380"/>
      <c r="D42" s="380"/>
      <c r="E42" s="380"/>
      <c r="F42" s="380"/>
      <c r="G42" s="380"/>
      <c r="H42" s="380"/>
      <c r="I42" s="380"/>
    </row>
    <row r="44" spans="1:13">
      <c r="A44" s="944" t="s">
        <v>763</v>
      </c>
      <c r="B44" s="944"/>
      <c r="C44" s="944"/>
      <c r="D44" s="944"/>
      <c r="E44" s="944"/>
      <c r="F44" s="944"/>
      <c r="G44" s="944"/>
      <c r="H44" s="944"/>
      <c r="I44" s="944"/>
      <c r="J44" s="944"/>
      <c r="K44" s="695"/>
    </row>
  </sheetData>
  <mergeCells count="2">
    <mergeCell ref="A41:J41"/>
    <mergeCell ref="A44:J44"/>
  </mergeCells>
  <phoneticPr fontId="0" type="noConversion"/>
  <pageMargins left="0.75" right="0.75" top="1" bottom="1" header="0.5" footer="0.5"/>
  <pageSetup orientation="landscape" r:id="rId1"/>
  <headerFooter alignWithMargins="0">
    <oddHeader>&amp;C&amp;"Arial,Bold"&amp;14PAYROLL</oddHeader>
    <oddFooter>&amp;L&amp;Z&amp;F, &amp;A&amp;Cpage &amp;P/&amp;N&amp;R&amp;D</oddFooter>
  </headerFooter>
  <rowBreaks count="1" manualBreakCount="1">
    <brk id="23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sqref="A1:H1"/>
    </sheetView>
  </sheetViews>
  <sheetFormatPr defaultRowHeight="12.75"/>
  <cols>
    <col min="1" max="1" width="16" customWidth="1"/>
    <col min="2" max="2" width="11.42578125" customWidth="1"/>
    <col min="3" max="3" width="9.7109375" bestFit="1" customWidth="1"/>
    <col min="4" max="4" width="8.5703125" customWidth="1"/>
    <col min="5" max="5" width="10.28515625" bestFit="1" customWidth="1"/>
    <col min="6" max="6" width="10.85546875" customWidth="1"/>
    <col min="7" max="7" width="9.7109375" bestFit="1" customWidth="1"/>
    <col min="8" max="8" width="13.140625" customWidth="1"/>
  </cols>
  <sheetData>
    <row r="1" spans="1:8" s="240" customFormat="1" ht="24" customHeight="1">
      <c r="A1" s="945" t="s">
        <v>508</v>
      </c>
      <c r="B1" s="945"/>
      <c r="C1" s="945"/>
      <c r="D1" s="945"/>
      <c r="E1" s="945"/>
      <c r="F1" s="945"/>
      <c r="G1" s="945"/>
      <c r="H1" s="945"/>
    </row>
    <row r="2" spans="1:8" s="240" customFormat="1" ht="21" customHeight="1">
      <c r="B2" s="241" t="s">
        <v>418</v>
      </c>
      <c r="C2" s="242" t="s">
        <v>333</v>
      </c>
      <c r="D2" s="242" t="s">
        <v>334</v>
      </c>
      <c r="E2" s="242" t="s">
        <v>335</v>
      </c>
      <c r="F2" s="242" t="s">
        <v>336</v>
      </c>
      <c r="G2" s="242" t="s">
        <v>422</v>
      </c>
      <c r="H2" s="242" t="s">
        <v>47</v>
      </c>
    </row>
    <row r="3" spans="1:8" ht="21" customHeight="1">
      <c r="A3" s="60" t="s">
        <v>831</v>
      </c>
      <c r="B3" s="62">
        <v>44407.5</v>
      </c>
      <c r="C3" s="62">
        <f>B3*0.0765</f>
        <v>3397.1737499999999</v>
      </c>
      <c r="D3" s="238">
        <v>56</v>
      </c>
      <c r="E3" s="238">
        <v>243</v>
      </c>
      <c r="F3" s="238">
        <v>7138.52</v>
      </c>
      <c r="G3" s="62">
        <f>B3*0.05</f>
        <v>2220.375</v>
      </c>
      <c r="H3" s="87">
        <f>SUM(B3:G3)</f>
        <v>57462.568750000006</v>
      </c>
    </row>
    <row r="4" spans="1:8" ht="21" customHeight="1">
      <c r="A4" s="63" t="s">
        <v>834</v>
      </c>
      <c r="B4" s="59">
        <v>43207.5</v>
      </c>
      <c r="C4" s="59">
        <f t="shared" ref="C4:C31" si="0">B4*0.0765</f>
        <v>3305.3737499999997</v>
      </c>
      <c r="D4" s="239">
        <v>56</v>
      </c>
      <c r="E4" s="239">
        <v>243</v>
      </c>
      <c r="F4" s="239">
        <v>3594.4</v>
      </c>
      <c r="G4" s="59">
        <f t="shared" ref="G4:G27" si="1">B4*0.05</f>
        <v>2160.375</v>
      </c>
      <c r="H4" s="84">
        <f t="shared" ref="H4:H31" si="2">SUM(B4:G4)</f>
        <v>52566.64875</v>
      </c>
    </row>
    <row r="5" spans="1:8" ht="21" customHeight="1">
      <c r="A5" s="63" t="s">
        <v>832</v>
      </c>
      <c r="B5" s="59">
        <v>43660</v>
      </c>
      <c r="C5" s="59">
        <f t="shared" si="0"/>
        <v>3339.99</v>
      </c>
      <c r="D5" s="239">
        <v>56</v>
      </c>
      <c r="E5" s="239">
        <v>243</v>
      </c>
      <c r="F5" s="239">
        <v>3594.4</v>
      </c>
      <c r="G5" s="59">
        <f t="shared" si="1"/>
        <v>2183</v>
      </c>
      <c r="H5" s="84">
        <f t="shared" si="2"/>
        <v>53076.39</v>
      </c>
    </row>
    <row r="6" spans="1:8" ht="21" customHeight="1">
      <c r="A6" s="63" t="s">
        <v>833</v>
      </c>
      <c r="B6" s="59">
        <v>43060</v>
      </c>
      <c r="C6" s="59">
        <f t="shared" si="0"/>
        <v>3294.09</v>
      </c>
      <c r="D6" s="239">
        <v>56</v>
      </c>
      <c r="E6" s="239">
        <v>243</v>
      </c>
      <c r="F6" s="239">
        <v>4783.84</v>
      </c>
      <c r="G6" s="59">
        <f t="shared" si="1"/>
        <v>2153</v>
      </c>
      <c r="H6" s="84">
        <f t="shared" si="2"/>
        <v>53589.929999999993</v>
      </c>
    </row>
    <row r="7" spans="1:8" ht="21" customHeight="1">
      <c r="A7" s="63" t="s">
        <v>835</v>
      </c>
      <c r="B7" s="59">
        <v>44860</v>
      </c>
      <c r="C7" s="59">
        <f t="shared" si="0"/>
        <v>3431.79</v>
      </c>
      <c r="D7" s="239">
        <v>56</v>
      </c>
      <c r="E7" s="239">
        <v>243</v>
      </c>
      <c r="F7" s="239">
        <v>3594.4</v>
      </c>
      <c r="G7" s="59">
        <f t="shared" si="1"/>
        <v>2243</v>
      </c>
      <c r="H7" s="84">
        <f t="shared" si="2"/>
        <v>54428.19</v>
      </c>
    </row>
    <row r="8" spans="1:8" ht="21" customHeight="1">
      <c r="A8" s="67" t="s">
        <v>836</v>
      </c>
      <c r="B8" s="69">
        <v>41862</v>
      </c>
      <c r="C8" s="69">
        <f t="shared" si="0"/>
        <v>3202.4429999999998</v>
      </c>
      <c r="D8" s="255">
        <v>56</v>
      </c>
      <c r="E8" s="255">
        <v>243</v>
      </c>
      <c r="F8" s="239">
        <v>3594.4</v>
      </c>
      <c r="G8" s="69">
        <f t="shared" si="1"/>
        <v>2093.1</v>
      </c>
      <c r="H8" s="256">
        <f t="shared" si="2"/>
        <v>51050.942999999999</v>
      </c>
    </row>
    <row r="9" spans="1:8" ht="21" customHeight="1">
      <c r="A9" s="60" t="s">
        <v>423</v>
      </c>
      <c r="B9" s="62">
        <v>37431.300000000003</v>
      </c>
      <c r="C9" s="62">
        <f t="shared" si="0"/>
        <v>2863.4944500000001</v>
      </c>
      <c r="D9" s="238">
        <v>56</v>
      </c>
      <c r="E9" s="238">
        <v>243</v>
      </c>
      <c r="F9" s="239">
        <v>3594.4</v>
      </c>
      <c r="G9" s="62">
        <f t="shared" si="1"/>
        <v>1871.5650000000003</v>
      </c>
      <c r="H9" s="87">
        <f t="shared" si="2"/>
        <v>46059.759450000005</v>
      </c>
    </row>
    <row r="10" spans="1:8" ht="21" customHeight="1">
      <c r="A10" s="63" t="s">
        <v>424</v>
      </c>
      <c r="B10" s="59">
        <v>34596.300000000003</v>
      </c>
      <c r="C10" s="59">
        <f t="shared" si="0"/>
        <v>2646.6169500000001</v>
      </c>
      <c r="D10" s="239">
        <v>56</v>
      </c>
      <c r="E10" s="239">
        <v>243</v>
      </c>
      <c r="F10" s="239">
        <v>3594.4</v>
      </c>
      <c r="G10" s="59">
        <f t="shared" si="1"/>
        <v>1729.8150000000003</v>
      </c>
      <c r="H10" s="84">
        <f t="shared" si="2"/>
        <v>42866.13195000001</v>
      </c>
    </row>
    <row r="11" spans="1:8" ht="21" customHeight="1">
      <c r="A11" s="63" t="s">
        <v>423</v>
      </c>
      <c r="B11" s="59">
        <v>33848.800000000003</v>
      </c>
      <c r="C11" s="59">
        <f t="shared" si="0"/>
        <v>2589.4332000000004</v>
      </c>
      <c r="D11" s="239">
        <v>56</v>
      </c>
      <c r="E11" s="239">
        <v>243</v>
      </c>
      <c r="F11" s="239">
        <v>3594.4</v>
      </c>
      <c r="G11" s="59">
        <f t="shared" si="1"/>
        <v>1692.4400000000003</v>
      </c>
      <c r="H11" s="84">
        <f t="shared" si="2"/>
        <v>42024.073200000006</v>
      </c>
    </row>
    <row r="12" spans="1:8" ht="21" customHeight="1">
      <c r="A12" s="63" t="s">
        <v>425</v>
      </c>
      <c r="B12" s="59">
        <v>33791.300000000003</v>
      </c>
      <c r="C12" s="59">
        <f t="shared" si="0"/>
        <v>2585.0344500000001</v>
      </c>
      <c r="D12" s="239">
        <v>56</v>
      </c>
      <c r="E12" s="239">
        <v>243</v>
      </c>
      <c r="F12" s="239">
        <v>3594.4</v>
      </c>
      <c r="G12" s="59">
        <f t="shared" si="1"/>
        <v>1689.5650000000003</v>
      </c>
      <c r="H12" s="84">
        <f t="shared" si="2"/>
        <v>41959.299450000006</v>
      </c>
    </row>
    <row r="13" spans="1:8" ht="21" customHeight="1">
      <c r="A13" s="63" t="s">
        <v>426</v>
      </c>
      <c r="B13" s="59">
        <v>34092.300000000003</v>
      </c>
      <c r="C13" s="59">
        <f t="shared" si="0"/>
        <v>2608.06095</v>
      </c>
      <c r="D13" s="239">
        <v>56</v>
      </c>
      <c r="E13" s="239">
        <v>243</v>
      </c>
      <c r="F13" s="239">
        <v>3594.4</v>
      </c>
      <c r="G13" s="59">
        <f t="shared" si="1"/>
        <v>1704.6150000000002</v>
      </c>
      <c r="H13" s="84">
        <f t="shared" si="2"/>
        <v>42298.375950000001</v>
      </c>
    </row>
    <row r="14" spans="1:8" ht="21" customHeight="1">
      <c r="A14" s="63" t="s">
        <v>427</v>
      </c>
      <c r="B14" s="59">
        <v>33434.800000000003</v>
      </c>
      <c r="C14" s="59">
        <f t="shared" si="0"/>
        <v>2557.7622000000001</v>
      </c>
      <c r="D14" s="239">
        <v>56</v>
      </c>
      <c r="E14" s="239">
        <v>243</v>
      </c>
      <c r="F14" s="239">
        <v>3594.4</v>
      </c>
      <c r="G14" s="59">
        <f t="shared" si="1"/>
        <v>1671.7400000000002</v>
      </c>
      <c r="H14" s="84">
        <f t="shared" si="2"/>
        <v>41557.7022</v>
      </c>
    </row>
    <row r="15" spans="1:8" ht="21" customHeight="1">
      <c r="A15" s="63" t="s">
        <v>428</v>
      </c>
      <c r="B15" s="59">
        <v>35564.550000000003</v>
      </c>
      <c r="C15" s="59">
        <f t="shared" si="0"/>
        <v>2720.688075</v>
      </c>
      <c r="D15" s="239">
        <v>56</v>
      </c>
      <c r="E15" s="239">
        <v>243</v>
      </c>
      <c r="F15" s="239">
        <v>5469.32</v>
      </c>
      <c r="G15" s="59">
        <f t="shared" si="1"/>
        <v>1778.2275000000002</v>
      </c>
      <c r="H15" s="84">
        <f t="shared" si="2"/>
        <v>45831.785575000002</v>
      </c>
    </row>
    <row r="16" spans="1:8" ht="21" customHeight="1">
      <c r="A16" s="63" t="s">
        <v>429</v>
      </c>
      <c r="B16" s="59">
        <v>34364.550000000003</v>
      </c>
      <c r="C16" s="59">
        <f t="shared" si="0"/>
        <v>2628.8880750000003</v>
      </c>
      <c r="D16" s="239">
        <v>56</v>
      </c>
      <c r="E16" s="239">
        <v>243</v>
      </c>
      <c r="F16" s="239">
        <v>3594.4</v>
      </c>
      <c r="G16" s="59">
        <f t="shared" si="1"/>
        <v>1718.2275000000002</v>
      </c>
      <c r="H16" s="84">
        <f t="shared" si="2"/>
        <v>42605.065575000008</v>
      </c>
    </row>
    <row r="17" spans="1:8" ht="21" customHeight="1">
      <c r="A17" s="63" t="s">
        <v>425</v>
      </c>
      <c r="B17" s="59">
        <v>33164.550000000003</v>
      </c>
      <c r="C17" s="59">
        <f t="shared" si="0"/>
        <v>2537.0880750000001</v>
      </c>
      <c r="D17" s="239">
        <v>56</v>
      </c>
      <c r="E17" s="239">
        <v>243</v>
      </c>
      <c r="F17" s="239">
        <v>7138.52</v>
      </c>
      <c r="G17" s="59">
        <f t="shared" si="1"/>
        <v>1658.2275000000002</v>
      </c>
      <c r="H17" s="84">
        <f t="shared" si="2"/>
        <v>44797.385575</v>
      </c>
    </row>
    <row r="18" spans="1:8" ht="21" customHeight="1">
      <c r="A18" s="63" t="s">
        <v>430</v>
      </c>
      <c r="B18" s="59">
        <v>33020.800000000003</v>
      </c>
      <c r="C18" s="59">
        <f t="shared" si="0"/>
        <v>2526.0912000000003</v>
      </c>
      <c r="D18" s="239">
        <v>56</v>
      </c>
      <c r="E18" s="239">
        <v>243</v>
      </c>
      <c r="F18" s="239">
        <v>3594.4</v>
      </c>
      <c r="G18" s="59">
        <f t="shared" si="1"/>
        <v>1651.0400000000002</v>
      </c>
      <c r="H18" s="84">
        <f t="shared" si="2"/>
        <v>41091.331200000008</v>
      </c>
    </row>
    <row r="19" spans="1:8" ht="21" customHeight="1">
      <c r="A19" s="63" t="s">
        <v>425</v>
      </c>
      <c r="B19" s="59">
        <v>32589.55</v>
      </c>
      <c r="C19" s="59">
        <f t="shared" si="0"/>
        <v>2493.1005749999999</v>
      </c>
      <c r="D19" s="239">
        <v>56</v>
      </c>
      <c r="E19" s="239">
        <v>243</v>
      </c>
      <c r="F19" s="239">
        <v>7138.52</v>
      </c>
      <c r="G19" s="59">
        <f t="shared" si="1"/>
        <v>1629.4775</v>
      </c>
      <c r="H19" s="84">
        <f t="shared" si="2"/>
        <v>44149.648074999997</v>
      </c>
    </row>
    <row r="20" spans="1:8" ht="21" customHeight="1">
      <c r="A20" s="63" t="s">
        <v>431</v>
      </c>
      <c r="B20" s="59">
        <v>31829.55</v>
      </c>
      <c r="C20" s="59">
        <f t="shared" si="0"/>
        <v>2434.9605750000001</v>
      </c>
      <c r="D20" s="239">
        <v>56</v>
      </c>
      <c r="E20" s="239">
        <v>243</v>
      </c>
      <c r="F20" s="239">
        <v>3594.4</v>
      </c>
      <c r="G20" s="59">
        <f>B20/2*0.05</f>
        <v>795.73874999999998</v>
      </c>
      <c r="H20" s="84">
        <f t="shared" si="2"/>
        <v>38953.649324999998</v>
      </c>
    </row>
    <row r="21" spans="1:8" ht="21" customHeight="1">
      <c r="A21" s="65" t="s">
        <v>127</v>
      </c>
      <c r="B21" s="80">
        <v>9984</v>
      </c>
      <c r="C21" s="80">
        <f t="shared" si="0"/>
        <v>763.77599999999995</v>
      </c>
      <c r="D21" s="381"/>
      <c r="E21" s="381"/>
      <c r="F21" s="381"/>
      <c r="G21" s="80">
        <f t="shared" si="1"/>
        <v>499.20000000000005</v>
      </c>
      <c r="H21" s="85">
        <f t="shared" si="2"/>
        <v>11246.976000000001</v>
      </c>
    </row>
    <row r="22" spans="1:8" ht="21" customHeight="1">
      <c r="A22" s="382" t="s">
        <v>408</v>
      </c>
      <c r="B22" s="383">
        <v>44280</v>
      </c>
      <c r="C22" s="59">
        <f t="shared" si="0"/>
        <v>3387.42</v>
      </c>
      <c r="D22" s="239">
        <f>56*8</f>
        <v>448</v>
      </c>
      <c r="E22" s="239">
        <f>243*8</f>
        <v>1944</v>
      </c>
      <c r="F22" s="384"/>
      <c r="G22" s="385"/>
      <c r="H22" s="84">
        <f>SUM(B22:G22)</f>
        <v>50059.42</v>
      </c>
    </row>
    <row r="23" spans="1:8" ht="21" customHeight="1">
      <c r="A23" s="60" t="s">
        <v>339</v>
      </c>
      <c r="B23" s="62">
        <v>56810</v>
      </c>
      <c r="C23" s="62">
        <f t="shared" si="0"/>
        <v>4345.9650000000001</v>
      </c>
      <c r="D23" s="238">
        <v>56</v>
      </c>
      <c r="E23" s="238">
        <v>243</v>
      </c>
      <c r="F23" s="238">
        <v>40.56</v>
      </c>
      <c r="G23" s="62">
        <f t="shared" si="1"/>
        <v>2840.5</v>
      </c>
      <c r="H23" s="87">
        <f t="shared" si="2"/>
        <v>64336.024999999994</v>
      </c>
    </row>
    <row r="24" spans="1:8" ht="21" customHeight="1">
      <c r="A24" s="63" t="s">
        <v>338</v>
      </c>
      <c r="B24" s="59">
        <v>56550</v>
      </c>
      <c r="C24" s="59">
        <f t="shared" si="0"/>
        <v>4326.0749999999998</v>
      </c>
      <c r="D24" s="239">
        <v>56</v>
      </c>
      <c r="E24" s="239">
        <v>243</v>
      </c>
      <c r="F24" s="239">
        <v>5417.26</v>
      </c>
      <c r="G24" s="59">
        <f t="shared" si="1"/>
        <v>2827.5</v>
      </c>
      <c r="H24" s="84">
        <f t="shared" si="2"/>
        <v>69419.834999999992</v>
      </c>
    </row>
    <row r="25" spans="1:8" ht="21" customHeight="1">
      <c r="A25" s="63" t="s">
        <v>419</v>
      </c>
      <c r="B25" s="59">
        <v>47814</v>
      </c>
      <c r="C25" s="59">
        <f>B25*0.0765</f>
        <v>3657.7709999999997</v>
      </c>
      <c r="D25" s="239">
        <v>56</v>
      </c>
      <c r="E25" s="239">
        <v>243</v>
      </c>
      <c r="F25" s="239">
        <v>5469.32</v>
      </c>
      <c r="G25" s="59">
        <f>B25*0.05</f>
        <v>2390.7000000000003</v>
      </c>
      <c r="H25" s="84">
        <f>SUM(B25:G25)</f>
        <v>59630.790999999997</v>
      </c>
    </row>
    <row r="26" spans="1:8" ht="21" customHeight="1">
      <c r="A26" s="63" t="s">
        <v>420</v>
      </c>
      <c r="B26" s="59">
        <v>46722</v>
      </c>
      <c r="C26" s="59">
        <f>B26*0.0765</f>
        <v>3574.2329999999997</v>
      </c>
      <c r="D26" s="239">
        <v>56</v>
      </c>
      <c r="E26" s="239">
        <v>243</v>
      </c>
      <c r="F26" s="239">
        <v>7138.52</v>
      </c>
      <c r="G26" s="59">
        <f>B26/2*0.05</f>
        <v>1168.05</v>
      </c>
      <c r="H26" s="84">
        <f>SUM(B26:G26)</f>
        <v>58901.803</v>
      </c>
    </row>
    <row r="27" spans="1:8" ht="21" customHeight="1">
      <c r="A27" s="63" t="s">
        <v>342</v>
      </c>
      <c r="B27" s="59">
        <v>45994</v>
      </c>
      <c r="C27" s="59">
        <f t="shared" si="0"/>
        <v>3518.5409999999997</v>
      </c>
      <c r="D27" s="239">
        <v>56</v>
      </c>
      <c r="E27" s="239">
        <v>243</v>
      </c>
      <c r="F27" s="239">
        <v>3594.4</v>
      </c>
      <c r="G27" s="59">
        <f t="shared" si="1"/>
        <v>2299.7000000000003</v>
      </c>
      <c r="H27" s="84">
        <f t="shared" si="2"/>
        <v>55705.640999999996</v>
      </c>
    </row>
    <row r="28" spans="1:8" ht="21" customHeight="1">
      <c r="A28" s="63" t="s">
        <v>421</v>
      </c>
      <c r="B28" s="59">
        <v>43814</v>
      </c>
      <c r="C28" s="59">
        <f t="shared" si="0"/>
        <v>3351.7709999999997</v>
      </c>
      <c r="D28" s="239">
        <v>56</v>
      </c>
      <c r="E28" s="239">
        <v>243</v>
      </c>
      <c r="F28" s="239">
        <v>5417.26</v>
      </c>
      <c r="G28" s="59">
        <f>B28*0.05</f>
        <v>2190.7000000000003</v>
      </c>
      <c r="H28" s="84">
        <f>SUM(B28:G28)</f>
        <v>55072.731</v>
      </c>
    </row>
    <row r="29" spans="1:8" ht="21" customHeight="1">
      <c r="A29" s="63" t="s">
        <v>337</v>
      </c>
      <c r="B29" s="59">
        <v>26240</v>
      </c>
      <c r="C29" s="59">
        <f t="shared" si="0"/>
        <v>2007.36</v>
      </c>
      <c r="D29" s="239">
        <v>56</v>
      </c>
      <c r="E29" s="239">
        <v>243</v>
      </c>
      <c r="F29" s="239">
        <v>3594.4</v>
      </c>
      <c r="G29" s="59">
        <f>(B29-4400)*0.05</f>
        <v>1092</v>
      </c>
      <c r="H29" s="84">
        <f t="shared" si="2"/>
        <v>33232.76</v>
      </c>
    </row>
    <row r="30" spans="1:8" ht="21" customHeight="1">
      <c r="A30" s="63" t="s">
        <v>340</v>
      </c>
      <c r="B30" s="59">
        <v>14040</v>
      </c>
      <c r="C30" s="59">
        <f t="shared" si="0"/>
        <v>1074.06</v>
      </c>
      <c r="D30" s="239">
        <v>56</v>
      </c>
      <c r="E30" s="239">
        <v>243</v>
      </c>
      <c r="F30" s="258"/>
      <c r="G30" s="258"/>
      <c r="H30" s="84">
        <f t="shared" si="2"/>
        <v>15413.06</v>
      </c>
    </row>
    <row r="31" spans="1:8" ht="21" customHeight="1">
      <c r="A31" s="65" t="s">
        <v>341</v>
      </c>
      <c r="B31" s="80">
        <v>20696</v>
      </c>
      <c r="C31" s="80">
        <f t="shared" si="0"/>
        <v>1583.2439999999999</v>
      </c>
      <c r="D31" s="282">
        <v>56</v>
      </c>
      <c r="E31" s="282">
        <v>243</v>
      </c>
      <c r="F31" s="381"/>
      <c r="G31" s="381"/>
      <c r="H31" s="85">
        <f t="shared" si="2"/>
        <v>22578.243999999999</v>
      </c>
    </row>
    <row r="32" spans="1:8" ht="21" customHeight="1">
      <c r="A32" s="24"/>
      <c r="B32" s="387">
        <f t="shared" ref="B32:H32" si="3">SUM(B3:B31)</f>
        <v>1081729.3500000001</v>
      </c>
      <c r="C32" s="388">
        <f t="shared" si="3"/>
        <v>82752.295274999968</v>
      </c>
      <c r="D32" s="388">
        <f t="shared" si="3"/>
        <v>1960</v>
      </c>
      <c r="E32" s="388">
        <f t="shared" si="3"/>
        <v>8505</v>
      </c>
      <c r="F32" s="388">
        <f t="shared" si="3"/>
        <v>109067.63999999998</v>
      </c>
      <c r="G32" s="388">
        <f t="shared" si="3"/>
        <v>47951.878749999996</v>
      </c>
      <c r="H32" s="389">
        <f t="shared" si="3"/>
        <v>1331966.1640250003</v>
      </c>
    </row>
    <row r="33" spans="1:8" ht="15.75" customHeight="1">
      <c r="A33" s="946" t="s">
        <v>765</v>
      </c>
      <c r="B33" s="946"/>
      <c r="C33" s="946"/>
      <c r="D33" s="946"/>
      <c r="E33" s="946"/>
      <c r="F33" s="946"/>
      <c r="G33" s="946"/>
      <c r="H33" s="946"/>
    </row>
    <row r="34" spans="1:8" ht="17.25" customHeight="1">
      <c r="A34" s="24" t="s">
        <v>343</v>
      </c>
      <c r="B34" s="24"/>
      <c r="C34" s="24"/>
      <c r="D34" s="24"/>
      <c r="E34" s="24"/>
      <c r="F34" s="24"/>
      <c r="G34" s="24"/>
    </row>
    <row r="35" spans="1:8" ht="17.25" customHeight="1">
      <c r="A35" t="s">
        <v>432</v>
      </c>
    </row>
  </sheetData>
  <mergeCells count="2">
    <mergeCell ref="A1:H1"/>
    <mergeCell ref="A33:H33"/>
  </mergeCells>
  <phoneticPr fontId="0" type="noConversion"/>
  <printOptions horizontalCentered="1"/>
  <pageMargins left="0.75" right="0.75" top="0.5" bottom="0.5" header="0.25" footer="0.25"/>
  <pageSetup orientation="portrait" r:id="rId1"/>
  <headerFooter alignWithMargins="0">
    <oddFooter>&amp;L&amp;Z&amp;F,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sqref="A1:E1"/>
    </sheetView>
  </sheetViews>
  <sheetFormatPr defaultRowHeight="12.75"/>
  <cols>
    <col min="1" max="1" width="19.140625" customWidth="1"/>
    <col min="2" max="5" width="16.7109375" customWidth="1"/>
    <col min="6" max="6" width="11.42578125" customWidth="1"/>
  </cols>
  <sheetData>
    <row r="1" spans="1:6" ht="21" customHeight="1">
      <c r="A1" s="948" t="s">
        <v>398</v>
      </c>
      <c r="B1" s="948"/>
      <c r="C1" s="948"/>
      <c r="D1" s="948"/>
      <c r="E1" s="948"/>
    </row>
    <row r="3" spans="1:6" ht="24" customHeight="1">
      <c r="A3" s="947" t="s">
        <v>133</v>
      </c>
      <c r="B3" s="947"/>
      <c r="C3" s="947"/>
      <c r="D3" s="947" t="s">
        <v>395</v>
      </c>
      <c r="E3" s="947"/>
    </row>
    <row r="4" spans="1:6" ht="24" customHeight="1">
      <c r="A4" s="332" t="s">
        <v>134</v>
      </c>
      <c r="B4" s="333" t="s">
        <v>386</v>
      </c>
      <c r="C4" s="340" t="s">
        <v>387</v>
      </c>
      <c r="D4" s="332" t="s">
        <v>386</v>
      </c>
      <c r="E4" s="334" t="s">
        <v>387</v>
      </c>
    </row>
    <row r="5" spans="1:6" ht="24" customHeight="1">
      <c r="A5" s="99" t="s">
        <v>135</v>
      </c>
      <c r="B5" s="314">
        <v>9.92</v>
      </c>
      <c r="C5" s="341">
        <v>10.42</v>
      </c>
      <c r="D5" s="345">
        <f t="shared" ref="D5:E10" si="0">B5*2990</f>
        <v>29660.799999999999</v>
      </c>
      <c r="E5" s="328">
        <f t="shared" si="0"/>
        <v>31155.8</v>
      </c>
      <c r="F5" s="54"/>
    </row>
    <row r="6" spans="1:6" ht="24" customHeight="1">
      <c r="A6" s="95" t="s">
        <v>136</v>
      </c>
      <c r="B6" s="315">
        <v>10.08</v>
      </c>
      <c r="C6" s="323">
        <v>10.67</v>
      </c>
      <c r="D6" s="346">
        <f t="shared" si="0"/>
        <v>30139.200000000001</v>
      </c>
      <c r="E6" s="313">
        <f t="shared" si="0"/>
        <v>31903.3</v>
      </c>
      <c r="F6" s="54"/>
    </row>
    <row r="7" spans="1:6" ht="24" customHeight="1">
      <c r="A7" s="95" t="s">
        <v>137</v>
      </c>
      <c r="B7" s="315">
        <v>10.71</v>
      </c>
      <c r="C7" s="323">
        <v>10.92</v>
      </c>
      <c r="D7" s="346">
        <f t="shared" si="0"/>
        <v>32022.9</v>
      </c>
      <c r="E7" s="313">
        <f t="shared" si="0"/>
        <v>32650.799999999999</v>
      </c>
      <c r="F7" s="54"/>
    </row>
    <row r="8" spans="1:6" ht="24" customHeight="1">
      <c r="A8" s="95" t="s">
        <v>138</v>
      </c>
      <c r="B8" s="315">
        <v>10.92</v>
      </c>
      <c r="C8" s="323">
        <v>11.12</v>
      </c>
      <c r="D8" s="346">
        <f t="shared" si="0"/>
        <v>32650.799999999999</v>
      </c>
      <c r="E8" s="313">
        <f t="shared" si="0"/>
        <v>33248.799999999996</v>
      </c>
      <c r="F8" s="54"/>
    </row>
    <row r="9" spans="1:6" ht="24" customHeight="1">
      <c r="A9" s="95" t="s">
        <v>390</v>
      </c>
      <c r="B9" s="316">
        <v>11.12</v>
      </c>
      <c r="C9" s="342">
        <v>11.37</v>
      </c>
      <c r="D9" s="346">
        <f t="shared" si="0"/>
        <v>33248.799999999996</v>
      </c>
      <c r="E9" s="313">
        <f t="shared" si="0"/>
        <v>33996.299999999996</v>
      </c>
      <c r="F9" s="54"/>
    </row>
    <row r="10" spans="1:6" ht="24" customHeight="1">
      <c r="A10" s="95" t="s">
        <v>391</v>
      </c>
      <c r="B10" s="316">
        <v>12.37</v>
      </c>
      <c r="C10" s="342">
        <v>11.82</v>
      </c>
      <c r="D10" s="346">
        <f t="shared" si="0"/>
        <v>36986.299999999996</v>
      </c>
      <c r="E10" s="313">
        <f t="shared" si="0"/>
        <v>35341.800000000003</v>
      </c>
      <c r="F10" s="54"/>
    </row>
    <row r="11" spans="1:6" ht="24" customHeight="1">
      <c r="A11" s="96" t="s">
        <v>392</v>
      </c>
      <c r="B11" s="317"/>
      <c r="C11" s="325">
        <v>12.07</v>
      </c>
      <c r="D11" s="347"/>
      <c r="E11" s="320">
        <f>C11*2990</f>
        <v>36089.300000000003</v>
      </c>
      <c r="F11" s="54"/>
    </row>
    <row r="12" spans="1:6" ht="24" customHeight="1">
      <c r="A12" s="335"/>
      <c r="B12" s="336" t="s">
        <v>396</v>
      </c>
      <c r="C12" s="340" t="s">
        <v>393</v>
      </c>
      <c r="D12" s="348" t="s">
        <v>396</v>
      </c>
      <c r="E12" s="334" t="s">
        <v>393</v>
      </c>
      <c r="F12" s="54"/>
    </row>
    <row r="13" spans="1:6" ht="24" customHeight="1">
      <c r="A13" s="99" t="s">
        <v>394</v>
      </c>
      <c r="B13" s="318">
        <v>11.94</v>
      </c>
      <c r="C13" s="322">
        <v>12.57</v>
      </c>
      <c r="D13" s="349">
        <f t="shared" ref="D13:E16" si="1">B13*2990</f>
        <v>35700.6</v>
      </c>
      <c r="E13" s="329">
        <f t="shared" si="1"/>
        <v>37584.300000000003</v>
      </c>
      <c r="F13" s="54"/>
    </row>
    <row r="14" spans="1:6" ht="24" customHeight="1">
      <c r="A14" s="95" t="s">
        <v>390</v>
      </c>
      <c r="B14" s="319">
        <v>12.18</v>
      </c>
      <c r="C14" s="343">
        <v>12.82</v>
      </c>
      <c r="D14" s="350">
        <f t="shared" si="1"/>
        <v>36418.199999999997</v>
      </c>
      <c r="E14" s="330">
        <f t="shared" si="1"/>
        <v>38331.800000000003</v>
      </c>
      <c r="F14" s="54"/>
    </row>
    <row r="15" spans="1:6" ht="24" customHeight="1">
      <c r="A15" s="95" t="s">
        <v>391</v>
      </c>
      <c r="B15" s="319">
        <v>12.61</v>
      </c>
      <c r="C15" s="343">
        <v>13.27</v>
      </c>
      <c r="D15" s="350">
        <f t="shared" si="1"/>
        <v>37703.9</v>
      </c>
      <c r="E15" s="330">
        <f t="shared" si="1"/>
        <v>39677.299999999996</v>
      </c>
      <c r="F15" s="54"/>
    </row>
    <row r="16" spans="1:6" ht="24" customHeight="1">
      <c r="A16" s="96" t="s">
        <v>392</v>
      </c>
      <c r="B16" s="317">
        <v>12.84</v>
      </c>
      <c r="C16" s="324">
        <v>13.52</v>
      </c>
      <c r="D16" s="351">
        <f t="shared" si="1"/>
        <v>38391.599999999999</v>
      </c>
      <c r="E16" s="331">
        <f t="shared" si="1"/>
        <v>40424.799999999996</v>
      </c>
      <c r="F16" s="54"/>
    </row>
    <row r="17" spans="1:6" ht="24" customHeight="1">
      <c r="A17" s="337"/>
      <c r="B17" s="338" t="s">
        <v>388</v>
      </c>
      <c r="C17" s="344" t="s">
        <v>389</v>
      </c>
      <c r="D17" s="352" t="s">
        <v>388</v>
      </c>
      <c r="E17" s="339" t="s">
        <v>389</v>
      </c>
      <c r="F17" s="54"/>
    </row>
    <row r="18" spans="1:6" ht="24" customHeight="1">
      <c r="A18" s="625" t="s">
        <v>135</v>
      </c>
      <c r="B18" s="626"/>
      <c r="C18" s="627">
        <v>13.55</v>
      </c>
      <c r="D18" s="623"/>
      <c r="E18" s="624">
        <f t="shared" ref="D18:E22" si="2">C18*2990</f>
        <v>40514.5</v>
      </c>
      <c r="F18" s="54"/>
    </row>
    <row r="19" spans="1:6" ht="24" customHeight="1">
      <c r="A19" s="618" t="s">
        <v>137</v>
      </c>
      <c r="B19" s="619">
        <v>12.08</v>
      </c>
      <c r="C19" s="622">
        <v>13.8</v>
      </c>
      <c r="D19" s="623">
        <f t="shared" si="2"/>
        <v>36119.199999999997</v>
      </c>
      <c r="E19" s="624">
        <f t="shared" si="2"/>
        <v>41262</v>
      </c>
      <c r="F19" s="54"/>
    </row>
    <row r="20" spans="1:6" ht="24" customHeight="1">
      <c r="A20" s="95" t="s">
        <v>138</v>
      </c>
      <c r="B20" s="315">
        <v>12.47</v>
      </c>
      <c r="C20" s="323">
        <v>14</v>
      </c>
      <c r="D20" s="346">
        <f t="shared" si="2"/>
        <v>37285.300000000003</v>
      </c>
      <c r="E20" s="313">
        <f t="shared" si="2"/>
        <v>41860</v>
      </c>
      <c r="F20" s="54"/>
    </row>
    <row r="21" spans="1:6" ht="24" customHeight="1">
      <c r="A21" s="95" t="s">
        <v>390</v>
      </c>
      <c r="B21" s="315">
        <v>12.81</v>
      </c>
      <c r="C21" s="323">
        <v>14.25</v>
      </c>
      <c r="D21" s="346">
        <f t="shared" si="2"/>
        <v>38301.9</v>
      </c>
      <c r="E21" s="313">
        <f t="shared" si="2"/>
        <v>42607.5</v>
      </c>
      <c r="F21" s="54"/>
    </row>
    <row r="22" spans="1:6" ht="24" customHeight="1">
      <c r="A22" s="95" t="s">
        <v>391</v>
      </c>
      <c r="B22" s="315">
        <v>14.02</v>
      </c>
      <c r="C22" s="323">
        <v>14.7</v>
      </c>
      <c r="D22" s="346">
        <f t="shared" si="2"/>
        <v>41919.799999999996</v>
      </c>
      <c r="E22" s="313">
        <f t="shared" si="2"/>
        <v>43953</v>
      </c>
      <c r="F22" s="54"/>
    </row>
    <row r="23" spans="1:6" ht="24" customHeight="1">
      <c r="A23" s="327" t="s">
        <v>392</v>
      </c>
      <c r="B23" s="317"/>
      <c r="C23" s="325">
        <v>14.95</v>
      </c>
      <c r="D23" s="353"/>
      <c r="E23" s="320">
        <f>C23*2990</f>
        <v>44700.5</v>
      </c>
      <c r="F23" s="54"/>
    </row>
    <row r="24" spans="1:6" ht="18" customHeight="1">
      <c r="A24" s="321" t="s">
        <v>727</v>
      </c>
      <c r="B24" s="25"/>
      <c r="C24" s="25"/>
      <c r="F24" s="326"/>
    </row>
    <row r="25" spans="1:6" ht="18" customHeight="1">
      <c r="A25" s="601" t="s">
        <v>768</v>
      </c>
      <c r="F25" s="326"/>
    </row>
    <row r="26" spans="1:6" ht="18" customHeight="1">
      <c r="A26" s="601" t="s">
        <v>769</v>
      </c>
      <c r="F26" s="326"/>
    </row>
    <row r="27" spans="1:6" ht="18" customHeight="1">
      <c r="A27" t="s">
        <v>512</v>
      </c>
    </row>
    <row r="28" spans="1:6" ht="18" customHeight="1">
      <c r="A28" t="s">
        <v>513</v>
      </c>
    </row>
    <row r="29" spans="1:6" ht="18" customHeight="1">
      <c r="A29" t="s">
        <v>514</v>
      </c>
    </row>
    <row r="30" spans="1:6" ht="18" customHeight="1">
      <c r="A30" t="s">
        <v>397</v>
      </c>
      <c r="D30" s="326"/>
      <c r="E30" s="326"/>
    </row>
    <row r="31" spans="1:6" ht="18" customHeight="1">
      <c r="A31" t="s">
        <v>767</v>
      </c>
    </row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</sheetData>
  <mergeCells count="3">
    <mergeCell ref="A3:C3"/>
    <mergeCell ref="D3:E3"/>
    <mergeCell ref="A1:E1"/>
  </mergeCells>
  <phoneticPr fontId="0" type="noConversion"/>
  <printOptions horizontalCentered="1"/>
  <pageMargins left="0.75" right="0.75" top="0.75" bottom="0.75" header="0.5" footer="0.5"/>
  <pageSetup orientation="portrait" horizontalDpi="300" verticalDpi="300" r:id="rId1"/>
  <headerFooter alignWithMargins="0">
    <oddFooter>&amp;L&amp;Z&amp;F,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I1"/>
    </sheetView>
  </sheetViews>
  <sheetFormatPr defaultRowHeight="12.75"/>
  <cols>
    <col min="1" max="1" width="3.28515625" customWidth="1"/>
    <col min="2" max="2" width="18.28515625" customWidth="1"/>
    <col min="9" max="9" width="13.42578125" customWidth="1"/>
  </cols>
  <sheetData>
    <row r="1" spans="1:9" ht="32.25" customHeight="1">
      <c r="A1" s="904" t="s">
        <v>943</v>
      </c>
      <c r="B1" s="904"/>
      <c r="C1" s="904"/>
      <c r="D1" s="904"/>
      <c r="E1" s="904"/>
      <c r="F1" s="904"/>
      <c r="G1" s="904"/>
      <c r="H1" s="904"/>
      <c r="I1" s="904"/>
    </row>
    <row r="2" spans="1:9" ht="19.5" customHeight="1">
      <c r="A2" s="813"/>
      <c r="B2" s="813"/>
      <c r="C2" s="813"/>
      <c r="D2" s="813"/>
      <c r="E2" s="813"/>
      <c r="F2" s="813"/>
      <c r="G2" s="813"/>
      <c r="H2" s="813"/>
      <c r="I2" s="813"/>
    </row>
    <row r="3" spans="1:9" ht="16.5" customHeight="1">
      <c r="A3" s="828" t="s">
        <v>947</v>
      </c>
      <c r="B3" s="731" t="s">
        <v>931</v>
      </c>
      <c r="C3" s="731" t="s">
        <v>934</v>
      </c>
      <c r="D3" s="813"/>
      <c r="E3" s="813"/>
      <c r="F3" s="813"/>
      <c r="G3" s="813"/>
      <c r="H3" s="813"/>
      <c r="I3" s="813"/>
    </row>
    <row r="4" spans="1:9" ht="16.5" customHeight="1">
      <c r="A4" s="813"/>
      <c r="B4" s="813"/>
      <c r="C4" s="731" t="s">
        <v>933</v>
      </c>
      <c r="D4" s="813"/>
      <c r="E4" s="813"/>
      <c r="F4" s="813"/>
      <c r="G4" s="813"/>
      <c r="H4" s="813"/>
      <c r="I4" s="813"/>
    </row>
    <row r="5" spans="1:9" ht="16.5" customHeight="1">
      <c r="A5" s="813"/>
      <c r="B5" s="813"/>
      <c r="C5" s="731" t="s">
        <v>932</v>
      </c>
      <c r="D5" s="813"/>
      <c r="E5" s="813"/>
      <c r="F5" s="813"/>
      <c r="G5" s="813"/>
      <c r="H5" s="813"/>
      <c r="I5" s="813"/>
    </row>
    <row r="6" spans="1:9" ht="16.5" customHeight="1">
      <c r="A6" s="825"/>
      <c r="B6" s="825"/>
      <c r="C6" s="826"/>
      <c r="D6" s="825"/>
      <c r="E6" s="825"/>
      <c r="F6" s="825"/>
      <c r="G6" s="825"/>
      <c r="H6" s="825"/>
      <c r="I6" s="825"/>
    </row>
    <row r="7" spans="1:9" ht="20.100000000000001" customHeight="1">
      <c r="A7" s="814">
        <v>12</v>
      </c>
      <c r="B7" s="814" t="s">
        <v>917</v>
      </c>
      <c r="C7" s="814" t="s">
        <v>923</v>
      </c>
      <c r="D7" s="814"/>
      <c r="E7" s="814"/>
      <c r="F7" s="814"/>
      <c r="G7" s="814"/>
      <c r="H7" s="814"/>
      <c r="I7" s="814"/>
    </row>
    <row r="8" spans="1:9" ht="20.100000000000001" customHeight="1">
      <c r="A8" s="814"/>
      <c r="B8" s="814"/>
      <c r="C8" s="814" t="s">
        <v>928</v>
      </c>
      <c r="D8" s="814"/>
      <c r="E8" s="814"/>
      <c r="F8" s="814"/>
      <c r="G8" s="814"/>
      <c r="H8" s="814"/>
      <c r="I8" s="814"/>
    </row>
    <row r="9" spans="1:9" ht="20.100000000000001" customHeight="1">
      <c r="A9" s="814"/>
      <c r="B9" s="814"/>
    </row>
    <row r="10" spans="1:9" ht="20.100000000000001" customHeight="1">
      <c r="A10" s="814">
        <v>20</v>
      </c>
      <c r="B10" s="814" t="s">
        <v>13</v>
      </c>
      <c r="C10" s="814" t="s">
        <v>940</v>
      </c>
      <c r="D10" s="814"/>
      <c r="E10" s="814"/>
      <c r="F10" s="814"/>
      <c r="G10" s="814"/>
      <c r="H10" s="814"/>
      <c r="I10" s="814"/>
    </row>
    <row r="11" spans="1:9" ht="20.100000000000001" customHeight="1">
      <c r="C11" s="814" t="s">
        <v>941</v>
      </c>
      <c r="D11" s="814"/>
      <c r="E11" s="814"/>
      <c r="F11" s="814"/>
      <c r="G11" s="814"/>
      <c r="H11" s="814"/>
      <c r="I11" s="814"/>
    </row>
    <row r="12" spans="1:9" ht="20.100000000000001" customHeight="1">
      <c r="A12" s="814"/>
      <c r="B12" s="814"/>
      <c r="C12" s="814" t="s">
        <v>942</v>
      </c>
      <c r="D12" s="814"/>
      <c r="E12" s="814"/>
      <c r="F12" s="814"/>
      <c r="G12" s="814"/>
      <c r="H12" s="814"/>
      <c r="I12" s="814"/>
    </row>
    <row r="13" spans="1:9" ht="20.100000000000001" customHeight="1">
      <c r="A13" s="814"/>
      <c r="B13" s="814"/>
      <c r="C13" s="814" t="s">
        <v>922</v>
      </c>
      <c r="D13" s="814"/>
      <c r="E13" s="814"/>
      <c r="F13" s="814"/>
      <c r="G13" s="814"/>
      <c r="H13" s="814"/>
      <c r="I13" s="814"/>
    </row>
    <row r="14" spans="1:9" ht="20.100000000000001" customHeight="1">
      <c r="A14" s="814"/>
      <c r="B14" s="814"/>
      <c r="C14" s="814" t="s">
        <v>921</v>
      </c>
      <c r="D14" s="814"/>
      <c r="E14" s="814"/>
      <c r="F14" s="814"/>
      <c r="G14" s="814"/>
      <c r="H14" s="814"/>
      <c r="I14" s="814"/>
    </row>
    <row r="15" spans="1:9" ht="20.100000000000001" customHeight="1">
      <c r="A15" s="814"/>
      <c r="B15" s="814"/>
      <c r="C15" s="814" t="s">
        <v>935</v>
      </c>
      <c r="D15" s="814"/>
      <c r="E15" s="814"/>
      <c r="F15" s="814"/>
      <c r="G15" s="814"/>
      <c r="H15" s="814"/>
      <c r="I15" s="814"/>
    </row>
    <row r="16" spans="1:9" ht="20.100000000000001" customHeight="1">
      <c r="A16" s="814"/>
      <c r="B16" s="814"/>
      <c r="C16" s="814"/>
      <c r="D16" s="814"/>
      <c r="E16" s="814"/>
      <c r="F16" s="814"/>
      <c r="G16" s="814"/>
      <c r="H16" s="814"/>
      <c r="I16" s="814"/>
    </row>
    <row r="17" spans="1:9" ht="20.100000000000001" customHeight="1">
      <c r="A17" s="814">
        <v>21</v>
      </c>
      <c r="B17" s="814" t="s">
        <v>918</v>
      </c>
      <c r="C17" s="814" t="s">
        <v>944</v>
      </c>
      <c r="D17" s="814"/>
      <c r="E17" s="814"/>
      <c r="F17" s="814"/>
      <c r="G17" s="814"/>
      <c r="H17" s="814"/>
      <c r="I17" s="814"/>
    </row>
    <row r="18" spans="1:9" ht="20.100000000000001" customHeight="1">
      <c r="A18" s="814"/>
      <c r="B18" s="814"/>
      <c r="C18" s="814" t="s">
        <v>946</v>
      </c>
      <c r="D18" s="814"/>
      <c r="E18" s="814"/>
      <c r="F18" s="814"/>
      <c r="G18" s="814"/>
      <c r="H18" s="814"/>
      <c r="I18" s="814"/>
    </row>
    <row r="19" spans="1:9" ht="20.100000000000001" customHeight="1">
      <c r="A19" s="814"/>
      <c r="B19" s="814"/>
      <c r="C19" s="814" t="s">
        <v>945</v>
      </c>
      <c r="D19" s="814"/>
      <c r="E19" s="814"/>
      <c r="F19" s="814"/>
      <c r="G19" s="814"/>
      <c r="H19" s="814"/>
      <c r="I19" s="814"/>
    </row>
    <row r="20" spans="1:9" ht="20.100000000000001" customHeight="1">
      <c r="A20" s="814"/>
      <c r="B20" s="814"/>
      <c r="C20" s="814"/>
      <c r="D20" s="814"/>
      <c r="E20" s="814"/>
      <c r="F20" s="814"/>
      <c r="G20" s="814"/>
      <c r="H20" s="814"/>
      <c r="I20" s="814"/>
    </row>
    <row r="21" spans="1:9" ht="20.100000000000001" customHeight="1">
      <c r="A21" s="814">
        <v>22</v>
      </c>
      <c r="B21" s="814" t="s">
        <v>919</v>
      </c>
      <c r="C21" s="814" t="s">
        <v>936</v>
      </c>
      <c r="D21" s="814"/>
      <c r="E21" s="814"/>
      <c r="F21" s="814"/>
      <c r="G21" s="814"/>
      <c r="H21" s="814"/>
      <c r="I21" s="814"/>
    </row>
    <row r="22" spans="1:9" ht="20.100000000000001" customHeight="1">
      <c r="A22" s="814"/>
      <c r="B22" s="814"/>
      <c r="C22" s="814" t="s">
        <v>937</v>
      </c>
      <c r="D22" s="814"/>
      <c r="E22" s="814"/>
      <c r="F22" s="814"/>
      <c r="G22" s="814"/>
      <c r="H22" s="814"/>
      <c r="I22" s="814"/>
    </row>
    <row r="23" spans="1:9" ht="20.100000000000001" customHeight="1">
      <c r="A23" s="814"/>
      <c r="B23" s="814"/>
      <c r="C23" s="814"/>
      <c r="D23" s="814"/>
      <c r="E23" s="814"/>
      <c r="F23" s="814"/>
      <c r="G23" s="814"/>
      <c r="H23" s="814"/>
      <c r="I23" s="814"/>
    </row>
    <row r="24" spans="1:9" ht="20.100000000000001" customHeight="1">
      <c r="A24" s="814">
        <v>25</v>
      </c>
      <c r="B24" s="814" t="s">
        <v>929</v>
      </c>
      <c r="C24" s="814" t="s">
        <v>920</v>
      </c>
      <c r="D24" s="814"/>
      <c r="E24" s="814"/>
      <c r="F24" s="814"/>
      <c r="G24" s="814"/>
      <c r="H24" s="814"/>
      <c r="I24" s="814"/>
    </row>
    <row r="25" spans="1:9" ht="20.100000000000001" customHeight="1">
      <c r="A25" s="814"/>
      <c r="B25" s="814"/>
      <c r="C25" s="814"/>
      <c r="D25" s="814"/>
      <c r="E25" s="814"/>
      <c r="F25" s="814"/>
      <c r="G25" s="814"/>
      <c r="H25" s="814"/>
      <c r="I25" s="814"/>
    </row>
    <row r="26" spans="1:9" ht="20.100000000000001" customHeight="1">
      <c r="A26" s="814">
        <v>27</v>
      </c>
      <c r="B26" s="814" t="s">
        <v>924</v>
      </c>
      <c r="C26" s="814" t="s">
        <v>925</v>
      </c>
      <c r="D26" s="814"/>
      <c r="E26" s="814"/>
      <c r="F26" s="814"/>
      <c r="G26" s="814"/>
      <c r="H26" s="814"/>
      <c r="I26" s="814"/>
    </row>
    <row r="27" spans="1:9" ht="20.100000000000001" customHeight="1">
      <c r="A27" s="814"/>
      <c r="B27" s="814"/>
      <c r="C27" s="814" t="s">
        <v>926</v>
      </c>
      <c r="D27" s="814"/>
      <c r="E27" s="814"/>
      <c r="F27" s="814"/>
      <c r="G27" s="814"/>
      <c r="H27" s="814"/>
      <c r="I27" s="814"/>
    </row>
    <row r="28" spans="1:9" ht="20.100000000000001" customHeight="1">
      <c r="A28" s="814"/>
      <c r="B28" s="814"/>
      <c r="C28" s="814" t="s">
        <v>927</v>
      </c>
      <c r="D28" s="814"/>
      <c r="E28" s="814"/>
      <c r="F28" s="814"/>
      <c r="G28" s="814"/>
      <c r="H28" s="814"/>
      <c r="I28" s="814"/>
    </row>
    <row r="29" spans="1:9" ht="20.100000000000001" customHeight="1">
      <c r="A29" s="814"/>
      <c r="B29" s="814"/>
      <c r="C29" s="814"/>
      <c r="D29" s="814"/>
      <c r="E29" s="814"/>
      <c r="F29" s="814"/>
      <c r="G29" s="814"/>
      <c r="H29" s="814"/>
      <c r="I29" s="814"/>
    </row>
    <row r="30" spans="1:9" ht="20.100000000000001" customHeight="1">
      <c r="A30" s="814">
        <v>32</v>
      </c>
      <c r="B30" s="814" t="s">
        <v>12</v>
      </c>
      <c r="C30" s="814" t="s">
        <v>938</v>
      </c>
      <c r="D30" s="814"/>
      <c r="E30" s="814"/>
      <c r="F30" s="814"/>
      <c r="G30" s="814"/>
      <c r="H30" s="814"/>
      <c r="I30" s="814"/>
    </row>
    <row r="31" spans="1:9" ht="20.100000000000001" customHeight="1">
      <c r="C31" s="814" t="s">
        <v>939</v>
      </c>
    </row>
  </sheetData>
  <mergeCells count="1">
    <mergeCell ref="A1:I1"/>
  </mergeCells>
  <phoneticPr fontId="5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8.75" customHeight="1"/>
  <cols>
    <col min="1" max="1" width="50.42578125" style="3" customWidth="1"/>
    <col min="2" max="2" width="14.140625" style="5" customWidth="1"/>
    <col min="3" max="3" width="17" style="4" customWidth="1"/>
    <col min="4" max="16384" width="9.140625" style="1"/>
  </cols>
  <sheetData>
    <row r="1" spans="1:3" s="2" customFormat="1" ht="18.75" customHeight="1">
      <c r="A1" s="106" t="s">
        <v>314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206"/>
      <c r="C4" s="463"/>
    </row>
    <row r="5" spans="1:3" s="2" customFormat="1" ht="18.75" customHeight="1">
      <c r="A5" s="37"/>
      <c r="B5" s="38"/>
      <c r="C5" s="462"/>
    </row>
    <row r="6" spans="1:3" s="2" customFormat="1" ht="18.75" customHeight="1">
      <c r="A6" s="41" t="s">
        <v>458</v>
      </c>
      <c r="B6" s="43"/>
      <c r="C6" s="461">
        <v>200</v>
      </c>
    </row>
    <row r="7" spans="1:3" ht="18.75" customHeight="1">
      <c r="A7" s="108" t="s">
        <v>456</v>
      </c>
      <c r="B7" s="43">
        <v>1400</v>
      </c>
      <c r="C7" s="481">
        <v>1600</v>
      </c>
    </row>
    <row r="8" spans="1:3" ht="18.75" customHeight="1">
      <c r="A8" s="108" t="s">
        <v>83</v>
      </c>
      <c r="B8" s="43">
        <v>100</v>
      </c>
      <c r="C8" s="481" t="s">
        <v>457</v>
      </c>
    </row>
    <row r="9" spans="1:3" ht="18.75" customHeight="1">
      <c r="A9" s="108" t="s">
        <v>174</v>
      </c>
      <c r="B9" s="43">
        <v>400</v>
      </c>
      <c r="C9" s="481">
        <v>500</v>
      </c>
    </row>
    <row r="10" spans="1:3" ht="18.75" customHeight="1">
      <c r="A10" s="108" t="s">
        <v>84</v>
      </c>
      <c r="B10" s="43">
        <v>50</v>
      </c>
      <c r="C10" s="561" t="s">
        <v>728</v>
      </c>
    </row>
    <row r="11" spans="1:3" ht="18.75" customHeight="1">
      <c r="A11" s="108" t="s">
        <v>85</v>
      </c>
      <c r="B11" s="43">
        <v>700</v>
      </c>
      <c r="C11" s="481">
        <v>700</v>
      </c>
    </row>
    <row r="12" spans="1:3" ht="18.75" customHeight="1">
      <c r="A12" s="108" t="s">
        <v>86</v>
      </c>
      <c r="B12" s="43">
        <v>200</v>
      </c>
      <c r="C12" s="561" t="s">
        <v>728</v>
      </c>
    </row>
    <row r="13" spans="1:3" s="2" customFormat="1" ht="18.75" customHeight="1">
      <c r="A13" s="37"/>
      <c r="B13" s="48"/>
      <c r="C13" s="525"/>
    </row>
    <row r="14" spans="1:3" ht="18.75" customHeight="1">
      <c r="A14" s="273"/>
      <c r="B14" s="563"/>
      <c r="C14" s="562"/>
    </row>
    <row r="15" spans="1:3" ht="18.75" customHeight="1">
      <c r="A15" s="52" t="s">
        <v>19</v>
      </c>
      <c r="B15" s="262">
        <f>SUM(B4:B14)</f>
        <v>2850</v>
      </c>
      <c r="C15" s="464">
        <f>SUM(C4:C14)</f>
        <v>3000</v>
      </c>
    </row>
    <row r="16" spans="1:3" ht="18.75" customHeight="1">
      <c r="B16" s="5" t="s">
        <v>20</v>
      </c>
    </row>
  </sheetData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>
    <oddFooter>&amp;L&amp;Z&amp;F, &amp;A&amp;R&amp;D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RowHeight="18.75" customHeight="1"/>
  <cols>
    <col min="1" max="1" width="46.7109375" style="3" customWidth="1"/>
    <col min="2" max="2" width="15.28515625" style="5" customWidth="1"/>
    <col min="3" max="3" width="15.85546875" style="4" customWidth="1"/>
    <col min="4" max="16384" width="9.140625" style="1"/>
  </cols>
  <sheetData>
    <row r="1" spans="1:3" s="2" customFormat="1" ht="18.75" customHeight="1">
      <c r="A1" s="106" t="s">
        <v>905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40"/>
      <c r="C4" s="463"/>
    </row>
    <row r="5" spans="1:3" s="9" customFormat="1" ht="18.75" customHeight="1">
      <c r="A5" s="39"/>
      <c r="B5" s="40"/>
      <c r="C5" s="463"/>
    </row>
    <row r="6" spans="1:3" s="9" customFormat="1" ht="18.75" customHeight="1">
      <c r="A6" s="126" t="s">
        <v>906</v>
      </c>
      <c r="B6" s="40"/>
      <c r="C6" s="463">
        <v>8550</v>
      </c>
    </row>
    <row r="7" spans="1:3" s="9" customFormat="1" ht="18.75" customHeight="1">
      <c r="A7" s="789" t="s">
        <v>907</v>
      </c>
      <c r="B7" s="43"/>
      <c r="C7" s="461"/>
    </row>
    <row r="8" spans="1:3" s="9" customFormat="1" ht="18.75" customHeight="1">
      <c r="A8" s="789" t="s">
        <v>908</v>
      </c>
      <c r="B8" s="502"/>
      <c r="C8" s="461"/>
    </row>
    <row r="9" spans="1:3" s="9" customFormat="1" ht="18.75" customHeight="1">
      <c r="A9" s="789" t="s">
        <v>909</v>
      </c>
      <c r="B9" s="40"/>
      <c r="C9" s="463"/>
    </row>
    <row r="10" spans="1:3" s="9" customFormat="1" ht="18.75" customHeight="1">
      <c r="A10" s="39"/>
      <c r="B10" s="40"/>
      <c r="C10" s="463"/>
    </row>
    <row r="11" spans="1:3" s="9" customFormat="1" ht="18.75" customHeight="1">
      <c r="A11" s="41"/>
      <c r="B11" s="43"/>
      <c r="C11" s="461"/>
    </row>
    <row r="12" spans="1:3" s="2" customFormat="1" ht="18.75" customHeight="1">
      <c r="A12" s="49"/>
      <c r="B12" s="50"/>
      <c r="C12" s="461"/>
    </row>
    <row r="13" spans="1:3" ht="18.75" customHeight="1">
      <c r="A13" s="49"/>
      <c r="B13" s="50"/>
      <c r="C13" s="461"/>
    </row>
    <row r="14" spans="1:3" ht="18.75" customHeight="1">
      <c r="A14" s="49"/>
      <c r="B14" s="50"/>
      <c r="C14" s="461"/>
    </row>
    <row r="15" spans="1:3" ht="18.75" customHeight="1">
      <c r="A15" s="49"/>
      <c r="B15" s="50"/>
      <c r="C15" s="461"/>
    </row>
    <row r="16" spans="1:3" ht="18.75" customHeight="1">
      <c r="A16" s="51"/>
      <c r="B16" s="50"/>
      <c r="C16" s="461"/>
    </row>
    <row r="17" spans="1:3" ht="18.75" customHeight="1">
      <c r="A17" s="51"/>
      <c r="B17" s="50"/>
      <c r="C17" s="461"/>
    </row>
    <row r="18" spans="1:3" s="2" customFormat="1" ht="18.75" customHeight="1">
      <c r="A18" s="52" t="s">
        <v>19</v>
      </c>
      <c r="B18" s="128">
        <f>SUM(B4:B17)</f>
        <v>0</v>
      </c>
      <c r="C18" s="464">
        <f>SUM(C4:C17)</f>
        <v>8550</v>
      </c>
    </row>
    <row r="19" spans="1:3" ht="18.75" customHeight="1">
      <c r="A19"/>
      <c r="B19"/>
      <c r="C19"/>
    </row>
    <row r="20" spans="1:3" ht="18.75" customHeight="1">
      <c r="A20"/>
      <c r="B20"/>
      <c r="C20"/>
    </row>
  </sheetData>
  <phoneticPr fontId="5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RowHeight="18.75" customHeight="1"/>
  <cols>
    <col min="1" max="1" width="46.7109375" style="3" customWidth="1"/>
    <col min="2" max="2" width="15.28515625" style="5" customWidth="1"/>
    <col min="3" max="3" width="15.85546875" style="4" customWidth="1"/>
    <col min="4" max="16384" width="9.140625" style="1"/>
  </cols>
  <sheetData>
    <row r="1" spans="1:3" s="2" customFormat="1" ht="18.75" customHeight="1">
      <c r="A1" s="106" t="s">
        <v>315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40"/>
      <c r="C4" s="463"/>
    </row>
    <row r="5" spans="1:3" s="9" customFormat="1" ht="18.75" customHeight="1">
      <c r="A5" s="39"/>
      <c r="B5" s="40"/>
      <c r="C5" s="463"/>
    </row>
    <row r="6" spans="1:3" s="9" customFormat="1" ht="18.75" customHeight="1">
      <c r="A6" s="39"/>
      <c r="B6" s="40"/>
      <c r="C6" s="463"/>
    </row>
    <row r="7" spans="1:3" s="9" customFormat="1" ht="18.75" customHeight="1">
      <c r="A7" s="41" t="s">
        <v>433</v>
      </c>
      <c r="B7" s="43">
        <v>279638</v>
      </c>
      <c r="C7" s="461">
        <v>260065</v>
      </c>
    </row>
    <row r="8" spans="1:3" s="9" customFormat="1" ht="18.75" customHeight="1">
      <c r="A8" s="41" t="s">
        <v>434</v>
      </c>
      <c r="B8" s="502"/>
      <c r="C8" s="461">
        <v>109698</v>
      </c>
    </row>
    <row r="9" spans="1:3" s="9" customFormat="1" ht="18.75" customHeight="1">
      <c r="A9" s="39"/>
      <c r="B9" s="40"/>
      <c r="C9" s="463"/>
    </row>
    <row r="10" spans="1:3" s="9" customFormat="1" ht="18.75" customHeight="1">
      <c r="A10" s="39"/>
      <c r="B10" s="40"/>
      <c r="C10" s="463"/>
    </row>
    <row r="11" spans="1:3" s="9" customFormat="1" ht="18.75" customHeight="1">
      <c r="A11" s="41" t="s">
        <v>364</v>
      </c>
      <c r="B11" s="43">
        <v>32000</v>
      </c>
      <c r="C11" s="461"/>
    </row>
    <row r="12" spans="1:3" s="2" customFormat="1" ht="18.75" customHeight="1">
      <c r="A12" s="49"/>
      <c r="B12" s="50"/>
      <c r="C12" s="461"/>
    </row>
    <row r="13" spans="1:3" ht="18.75" customHeight="1">
      <c r="A13" s="49"/>
      <c r="B13" s="50"/>
      <c r="C13" s="461"/>
    </row>
    <row r="14" spans="1:3" ht="18.75" customHeight="1">
      <c r="A14" s="49"/>
      <c r="B14" s="50"/>
      <c r="C14" s="461"/>
    </row>
    <row r="15" spans="1:3" ht="18.75" customHeight="1">
      <c r="A15" s="49"/>
      <c r="B15" s="50"/>
      <c r="C15" s="461"/>
    </row>
    <row r="16" spans="1:3" ht="18.75" customHeight="1">
      <c r="A16" s="51"/>
      <c r="B16" s="50"/>
      <c r="C16" s="461"/>
    </row>
    <row r="17" spans="1:3" ht="18.75" customHeight="1">
      <c r="A17" s="51"/>
      <c r="B17" s="50"/>
      <c r="C17" s="461"/>
    </row>
    <row r="18" spans="1:3" s="2" customFormat="1" ht="18.75" customHeight="1">
      <c r="A18" s="52" t="s">
        <v>19</v>
      </c>
      <c r="B18" s="128">
        <f>SUM(B4:B17)</f>
        <v>311638</v>
      </c>
      <c r="C18" s="464">
        <f>SUM(C4:C17)</f>
        <v>369763</v>
      </c>
    </row>
    <row r="19" spans="1:3" ht="18.75" customHeight="1">
      <c r="A19"/>
      <c r="B19"/>
      <c r="C19"/>
    </row>
    <row r="20" spans="1:3" ht="18.75" customHeight="1">
      <c r="A20"/>
      <c r="B20"/>
      <c r="C20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2.75"/>
  <cols>
    <col min="1" max="1" width="56.28515625" customWidth="1"/>
    <col min="2" max="2" width="13.7109375" customWidth="1"/>
    <col min="3" max="3" width="14" customWidth="1"/>
  </cols>
  <sheetData>
    <row r="1" spans="1:3" ht="21" customHeight="1">
      <c r="A1" s="293" t="s">
        <v>316</v>
      </c>
      <c r="B1" s="265"/>
      <c r="C1" s="452"/>
    </row>
    <row r="2" spans="1:3" ht="16.5" customHeight="1">
      <c r="A2" s="231"/>
      <c r="B2" s="232"/>
      <c r="C2" s="564"/>
    </row>
    <row r="3" spans="1:3" ht="17.25" customHeight="1">
      <c r="A3" s="233" t="s">
        <v>21</v>
      </c>
      <c r="B3" s="234">
        <v>2005</v>
      </c>
      <c r="C3" s="565">
        <v>2006</v>
      </c>
    </row>
    <row r="4" spans="1:3" ht="18" customHeight="1">
      <c r="A4" s="231"/>
      <c r="B4" s="232"/>
      <c r="C4" s="564"/>
    </row>
    <row r="5" spans="1:3" ht="15.75">
      <c r="A5" s="46"/>
      <c r="B5" s="567"/>
      <c r="C5" s="530"/>
    </row>
    <row r="6" spans="1:3" ht="15">
      <c r="A6" s="46" t="s">
        <v>829</v>
      </c>
      <c r="B6" s="235"/>
      <c r="C6" s="530">
        <v>1500</v>
      </c>
    </row>
    <row r="7" spans="1:3" ht="15">
      <c r="A7" s="46" t="s">
        <v>729</v>
      </c>
      <c r="B7" s="235">
        <v>500</v>
      </c>
      <c r="C7" s="530">
        <v>500</v>
      </c>
    </row>
    <row r="8" spans="1:3" ht="15">
      <c r="A8" s="46"/>
      <c r="B8" s="235"/>
      <c r="C8" s="530"/>
    </row>
    <row r="9" spans="1:3" ht="15">
      <c r="A9" s="46"/>
      <c r="B9" s="235"/>
      <c r="C9" s="530"/>
    </row>
    <row r="10" spans="1:3" ht="15">
      <c r="A10" s="46"/>
      <c r="B10" s="235"/>
      <c r="C10" s="530"/>
    </row>
    <row r="11" spans="1:3" ht="15.75">
      <c r="A11" s="294" t="s">
        <v>102</v>
      </c>
      <c r="B11" s="295">
        <f>SUM(B4:B10)</f>
        <v>500</v>
      </c>
      <c r="C11" s="566">
        <f>SUM(C4:C10)</f>
        <v>2000</v>
      </c>
    </row>
    <row r="12" spans="1:3" ht="15.75">
      <c r="A12" s="33"/>
      <c r="B12" s="34"/>
      <c r="C12" s="34"/>
    </row>
    <row r="13" spans="1:3">
      <c r="A13" s="24"/>
      <c r="B13" s="24"/>
      <c r="C13" s="24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8.75" customHeight="1"/>
  <cols>
    <col min="1" max="1" width="40.140625" style="3" customWidth="1"/>
    <col min="2" max="2" width="15.5703125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106" t="s">
        <v>167</v>
      </c>
      <c r="B1" s="261"/>
      <c r="C1" s="460"/>
    </row>
    <row r="2" spans="1:3" ht="18.75" customHeight="1">
      <c r="A2" s="51"/>
      <c r="B2" s="150"/>
      <c r="C2" s="469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236"/>
      <c r="C4" s="470"/>
    </row>
    <row r="5" spans="1:3" s="2" customFormat="1" ht="18.75" customHeight="1">
      <c r="A5" s="49"/>
      <c r="B5" s="150"/>
      <c r="C5" s="472"/>
    </row>
    <row r="6" spans="1:3" ht="18.75" customHeight="1">
      <c r="A6" s="49"/>
      <c r="B6" s="150">
        <v>15412</v>
      </c>
      <c r="C6" s="472">
        <v>14000</v>
      </c>
    </row>
    <row r="7" spans="1:3" ht="18.75" customHeight="1">
      <c r="A7" s="49" t="s">
        <v>140</v>
      </c>
      <c r="B7" s="150"/>
      <c r="C7" s="472"/>
    </row>
    <row r="8" spans="1:3" ht="18.75" customHeight="1">
      <c r="A8" s="41" t="s">
        <v>382</v>
      </c>
      <c r="B8" s="150"/>
      <c r="C8" s="472"/>
    </row>
    <row r="9" spans="1:3" ht="18.75" customHeight="1">
      <c r="A9" s="789" t="s">
        <v>903</v>
      </c>
      <c r="B9" s="150"/>
      <c r="C9" s="472">
        <v>1651</v>
      </c>
    </row>
    <row r="10" spans="1:3" ht="18.75" customHeight="1">
      <c r="A10" s="51"/>
      <c r="B10" s="150"/>
      <c r="C10" s="472"/>
    </row>
    <row r="11" spans="1:3" s="2" customFormat="1" ht="18.75" customHeight="1">
      <c r="A11" s="52" t="s">
        <v>19</v>
      </c>
      <c r="B11" s="264">
        <f>SUM(B4:B10)</f>
        <v>15412</v>
      </c>
      <c r="C11" s="479">
        <f>SUM(C4:C10)</f>
        <v>15651</v>
      </c>
    </row>
    <row r="12" spans="1:3" ht="18.75" customHeight="1">
      <c r="A12"/>
      <c r="B12"/>
      <c r="C12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/>
  </sheetViews>
  <sheetFormatPr defaultRowHeight="18.75" customHeight="1"/>
  <cols>
    <col min="1" max="1" width="54" style="3" customWidth="1"/>
    <col min="2" max="2" width="14.140625" style="4" customWidth="1"/>
    <col min="3" max="3" width="14.140625" style="5" customWidth="1"/>
    <col min="4" max="16384" width="9.140625" style="1"/>
  </cols>
  <sheetData>
    <row r="1" spans="1:3" ht="18.75" customHeight="1">
      <c r="A1" s="106" t="s">
        <v>329</v>
      </c>
      <c r="B1" s="569"/>
      <c r="C1" s="460"/>
    </row>
    <row r="2" spans="1:3" ht="18.75" customHeight="1">
      <c r="A2" s="51"/>
      <c r="B2" s="150"/>
      <c r="C2" s="568"/>
    </row>
    <row r="3" spans="1:3" s="2" customFormat="1" ht="18.75" customHeight="1">
      <c r="A3" s="37" t="s">
        <v>21</v>
      </c>
      <c r="B3" s="38">
        <v>2005</v>
      </c>
      <c r="C3" s="454">
        <v>2006</v>
      </c>
    </row>
    <row r="4" spans="1:3" s="9" customFormat="1" ht="18.75" customHeight="1">
      <c r="A4" s="39"/>
      <c r="B4" s="122"/>
      <c r="C4" s="512"/>
    </row>
    <row r="5" spans="1:3" s="2" customFormat="1" ht="18.75" customHeight="1">
      <c r="A5" s="37"/>
      <c r="B5" s="47"/>
      <c r="C5" s="512"/>
    </row>
    <row r="6" spans="1:3" ht="18.75" customHeight="1">
      <c r="A6" s="41" t="s">
        <v>186</v>
      </c>
      <c r="B6" s="150">
        <v>6725</v>
      </c>
      <c r="C6" s="512">
        <v>6860</v>
      </c>
    </row>
    <row r="7" spans="1:3" ht="18.75" customHeight="1">
      <c r="A7" s="41" t="s">
        <v>509</v>
      </c>
      <c r="B7" s="150">
        <v>4655</v>
      </c>
      <c r="C7" s="512">
        <v>4512</v>
      </c>
    </row>
    <row r="8" spans="1:3" ht="18.75" customHeight="1">
      <c r="A8" s="41" t="s">
        <v>510</v>
      </c>
      <c r="B8" s="150"/>
      <c r="C8" s="512"/>
    </row>
    <row r="9" spans="1:3" ht="18.75" customHeight="1">
      <c r="A9" s="789" t="s">
        <v>903</v>
      </c>
      <c r="B9" s="150"/>
      <c r="C9" s="512">
        <v>358</v>
      </c>
    </row>
    <row r="10" spans="1:3" ht="18.75" customHeight="1">
      <c r="A10" s="41"/>
      <c r="B10" s="150"/>
      <c r="C10" s="512"/>
    </row>
    <row r="11" spans="1:3" ht="18.75" customHeight="1">
      <c r="A11" s="52" t="s">
        <v>31</v>
      </c>
      <c r="B11" s="264">
        <f>SUM(B4:B10)</f>
        <v>11380</v>
      </c>
      <c r="C11" s="527">
        <f>SUM(C4:C10)</f>
        <v>11730</v>
      </c>
    </row>
    <row r="12" spans="1:3" ht="18.75" customHeight="1">
      <c r="C12" s="24"/>
    </row>
  </sheetData>
  <phoneticPr fontId="0" type="noConversion"/>
  <printOptions horizontalCentered="1"/>
  <pageMargins left="0.75" right="0.75" top="1" bottom="1" header="0.5" footer="0.5"/>
  <pageSetup orientation="portrait" horizontalDpi="4294967292" verticalDpi="300" r:id="rId1"/>
  <headerFooter alignWithMargins="0">
    <oddFooter>&amp;L&amp;F, &amp;A&amp;R&amp;D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8.75" customHeight="1"/>
  <cols>
    <col min="1" max="1" width="40.140625" style="3" customWidth="1"/>
    <col min="2" max="2" width="14.140625" style="5" customWidth="1"/>
    <col min="3" max="3" width="15.5703125" style="4" bestFit="1" customWidth="1"/>
    <col min="4" max="16384" width="9.140625" style="1"/>
  </cols>
  <sheetData>
    <row r="1" spans="1:3" s="2" customFormat="1" ht="18.75" customHeight="1">
      <c r="A1" s="106" t="s">
        <v>317</v>
      </c>
      <c r="B1" s="119"/>
      <c r="C1" s="57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122"/>
      <c r="C4" s="463"/>
    </row>
    <row r="5" spans="1:3" s="2" customFormat="1" ht="18.75" customHeight="1">
      <c r="A5" s="37"/>
      <c r="B5" s="127"/>
      <c r="C5" s="525"/>
    </row>
    <row r="6" spans="1:3" s="2" customFormat="1" ht="18.75" customHeight="1">
      <c r="A6" s="49" t="s">
        <v>350</v>
      </c>
      <c r="B6" s="50">
        <v>500</v>
      </c>
      <c r="C6" s="461">
        <v>500</v>
      </c>
    </row>
    <row r="7" spans="1:3" ht="18.75" customHeight="1">
      <c r="A7" s="803" t="s">
        <v>904</v>
      </c>
      <c r="B7" s="50"/>
      <c r="C7" s="461">
        <v>-50</v>
      </c>
    </row>
    <row r="8" spans="1:3" ht="18.75" customHeight="1">
      <c r="A8" s="49"/>
      <c r="B8" s="50"/>
      <c r="C8" s="461"/>
    </row>
    <row r="9" spans="1:3" ht="18.75" customHeight="1">
      <c r="A9" s="49"/>
      <c r="B9" s="50"/>
      <c r="C9" s="461"/>
    </row>
    <row r="10" spans="1:3" ht="18.75" customHeight="1">
      <c r="A10" s="51"/>
      <c r="B10" s="50"/>
      <c r="C10" s="461"/>
    </row>
    <row r="11" spans="1:3" ht="18.75" customHeight="1">
      <c r="A11" s="51"/>
      <c r="B11" s="50"/>
      <c r="C11" s="461"/>
    </row>
    <row r="12" spans="1:3" s="2" customFormat="1" ht="18.75" customHeight="1">
      <c r="A12" s="52" t="s">
        <v>19</v>
      </c>
      <c r="B12" s="128">
        <f>SUM(B4:B11)</f>
        <v>500</v>
      </c>
      <c r="C12" s="464">
        <f>SUM(C4:C11)</f>
        <v>450</v>
      </c>
    </row>
  </sheetData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>
    <oddFooter>&amp;L&amp;Z&amp;F, &amp;A&amp;R&amp;D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8.75" customHeight="1"/>
  <cols>
    <col min="1" max="1" width="54.42578125" style="3" customWidth="1"/>
    <col min="2" max="2" width="14.140625" style="5" customWidth="1"/>
    <col min="3" max="3" width="13.140625" style="4" customWidth="1"/>
    <col min="4" max="16384" width="9.140625" style="1"/>
  </cols>
  <sheetData>
    <row r="1" spans="1:3" s="2" customFormat="1" ht="18.75" customHeight="1">
      <c r="A1" s="106" t="s">
        <v>168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122"/>
      <c r="C4" s="463"/>
    </row>
    <row r="5" spans="1:3" s="2" customFormat="1" ht="18.75" customHeight="1">
      <c r="A5" s="37"/>
      <c r="B5" s="127"/>
      <c r="C5" s="525"/>
    </row>
    <row r="6" spans="1:3" s="2" customFormat="1" ht="18.75" customHeight="1">
      <c r="A6" s="49" t="s">
        <v>24</v>
      </c>
      <c r="B6" s="50"/>
      <c r="C6" s="461"/>
    </row>
    <row r="7" spans="1:3" ht="18.75" customHeight="1">
      <c r="A7" s="49" t="s">
        <v>173</v>
      </c>
      <c r="B7" s="50">
        <v>3400</v>
      </c>
      <c r="C7" s="461"/>
    </row>
    <row r="8" spans="1:3" ht="18.75" customHeight="1">
      <c r="A8" s="49" t="s">
        <v>381</v>
      </c>
      <c r="B8" s="50"/>
      <c r="C8" s="461">
        <v>2800</v>
      </c>
    </row>
    <row r="9" spans="1:3" ht="18.75" customHeight="1">
      <c r="A9" s="49"/>
      <c r="B9" s="50"/>
      <c r="C9" s="461"/>
    </row>
    <row r="10" spans="1:3" ht="18.75" customHeight="1">
      <c r="A10" s="51"/>
      <c r="B10" s="50"/>
      <c r="C10" s="461"/>
    </row>
    <row r="11" spans="1:3" ht="18.75" customHeight="1">
      <c r="A11" s="51"/>
      <c r="B11" s="50"/>
      <c r="C11" s="461"/>
    </row>
    <row r="12" spans="1:3" s="2" customFormat="1" ht="18.75" customHeight="1">
      <c r="A12" s="52" t="s">
        <v>19</v>
      </c>
      <c r="B12" s="264">
        <f>SUM(B4:B11)</f>
        <v>3400</v>
      </c>
      <c r="C12" s="464">
        <f>SUM(C4:C11)</f>
        <v>2800</v>
      </c>
    </row>
  </sheetData>
  <phoneticPr fontId="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RowHeight="18.75" customHeight="1"/>
  <cols>
    <col min="1" max="1" width="50.42578125" style="3" customWidth="1"/>
    <col min="2" max="2" width="14.140625" style="5" customWidth="1"/>
    <col min="3" max="3" width="13.5703125" style="4" customWidth="1"/>
    <col min="4" max="16384" width="9.140625" style="1"/>
  </cols>
  <sheetData>
    <row r="1" spans="1:3" s="2" customFormat="1" ht="18.75" customHeight="1">
      <c r="A1" s="106" t="s">
        <v>374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122"/>
      <c r="C4" s="463"/>
    </row>
    <row r="5" spans="1:3" s="2" customFormat="1" ht="18.75" customHeight="1">
      <c r="A5" s="37"/>
      <c r="B5" s="38"/>
      <c r="C5" s="462"/>
    </row>
    <row r="6" spans="1:3" s="2" customFormat="1" ht="18.75" customHeight="1">
      <c r="A6" s="41" t="s">
        <v>222</v>
      </c>
      <c r="B6" s="43">
        <v>150</v>
      </c>
      <c r="C6" s="461">
        <v>150</v>
      </c>
    </row>
    <row r="7" spans="1:3" s="2" customFormat="1" ht="18.75" customHeight="1">
      <c r="A7" s="41" t="s">
        <v>223</v>
      </c>
      <c r="B7" s="43">
        <v>150</v>
      </c>
      <c r="C7" s="461">
        <v>1000</v>
      </c>
    </row>
    <row r="8" spans="1:3" s="2" customFormat="1" ht="18.75" customHeight="1">
      <c r="A8" s="41" t="s">
        <v>224</v>
      </c>
      <c r="B8" s="43">
        <v>900</v>
      </c>
      <c r="C8" s="461">
        <v>900</v>
      </c>
    </row>
    <row r="9" spans="1:3" s="2" customFormat="1" ht="18.75" customHeight="1">
      <c r="A9" s="229" t="s">
        <v>226</v>
      </c>
      <c r="B9" s="43"/>
      <c r="C9" s="461"/>
    </row>
    <row r="10" spans="1:3" ht="18.75" customHeight="1">
      <c r="A10" s="41" t="s">
        <v>119</v>
      </c>
      <c r="B10" s="43"/>
      <c r="C10" s="461"/>
    </row>
    <row r="11" spans="1:3" ht="18.75" customHeight="1">
      <c r="A11" s="41" t="s">
        <v>120</v>
      </c>
      <c r="B11" s="43"/>
      <c r="C11" s="461"/>
    </row>
    <row r="12" spans="1:3" ht="18.75" customHeight="1">
      <c r="A12" s="41" t="s">
        <v>121</v>
      </c>
      <c r="B12" s="43"/>
      <c r="C12" s="461"/>
    </row>
    <row r="13" spans="1:3" ht="18.75" customHeight="1">
      <c r="A13" s="41" t="s">
        <v>122</v>
      </c>
      <c r="B13" s="43"/>
      <c r="C13" s="461"/>
    </row>
    <row r="14" spans="1:3" ht="18.75" customHeight="1">
      <c r="A14" s="41" t="s">
        <v>123</v>
      </c>
      <c r="B14" s="43"/>
      <c r="C14" s="461"/>
    </row>
    <row r="15" spans="1:3" ht="18.75" customHeight="1">
      <c r="A15" s="41" t="s">
        <v>124</v>
      </c>
      <c r="B15" s="43"/>
      <c r="C15" s="461"/>
    </row>
    <row r="16" spans="1:3" s="2" customFormat="1" ht="18.75" customHeight="1">
      <c r="A16" s="41" t="s">
        <v>125</v>
      </c>
      <c r="B16" s="50"/>
      <c r="C16" s="461"/>
    </row>
    <row r="17" spans="1:3" ht="18.75" customHeight="1">
      <c r="A17" s="51"/>
      <c r="B17" s="43"/>
      <c r="C17" s="461"/>
    </row>
    <row r="18" spans="1:3" ht="18.75" customHeight="1">
      <c r="A18" s="208" t="s">
        <v>770</v>
      </c>
      <c r="B18" s="43"/>
      <c r="C18" s="461">
        <v>2000</v>
      </c>
    </row>
    <row r="19" spans="1:3" ht="18.75" customHeight="1">
      <c r="A19" s="52" t="s">
        <v>19</v>
      </c>
      <c r="B19" s="264">
        <f>SUM(B4:B18)</f>
        <v>1200</v>
      </c>
      <c r="C19" s="464">
        <f>SUM(C4:C18)</f>
        <v>4050</v>
      </c>
    </row>
    <row r="20" spans="1:3" ht="18.75" customHeight="1">
      <c r="A20"/>
      <c r="B20"/>
      <c r="C20"/>
    </row>
    <row r="21" spans="1:3" ht="18.75" customHeight="1">
      <c r="A21"/>
      <c r="B21"/>
      <c r="C21"/>
    </row>
    <row r="22" spans="1:3" ht="18.75" customHeight="1">
      <c r="A22"/>
      <c r="B22"/>
      <c r="C22"/>
    </row>
    <row r="23" spans="1:3" ht="18.75" customHeight="1">
      <c r="A23"/>
      <c r="B23"/>
      <c r="C23"/>
    </row>
    <row r="24" spans="1:3" ht="18.75" customHeight="1">
      <c r="A24"/>
      <c r="B24"/>
      <c r="C24"/>
    </row>
    <row r="25" spans="1:3" ht="18.75" customHeight="1">
      <c r="A25"/>
      <c r="B25"/>
      <c r="C25"/>
    </row>
    <row r="26" spans="1:3" ht="18.75" customHeight="1">
      <c r="A26"/>
      <c r="B26"/>
      <c r="C26"/>
    </row>
    <row r="27" spans="1:3" ht="18.75" customHeight="1">
      <c r="A27"/>
      <c r="B27"/>
      <c r="C27"/>
    </row>
    <row r="28" spans="1:3" ht="18.75" customHeight="1">
      <c r="A28"/>
      <c r="B28"/>
      <c r="C28"/>
    </row>
    <row r="29" spans="1:3" ht="18.75" customHeight="1">
      <c r="A29"/>
      <c r="B29"/>
      <c r="C29"/>
    </row>
    <row r="30" spans="1:3" ht="18.75" customHeight="1">
      <c r="A30"/>
      <c r="B30"/>
      <c r="C30"/>
    </row>
    <row r="31" spans="1:3" ht="18.75" customHeight="1">
      <c r="A31"/>
      <c r="B31"/>
      <c r="C31"/>
    </row>
    <row r="32" spans="1:3" ht="18.75" customHeight="1">
      <c r="A32"/>
      <c r="B32"/>
      <c r="C32"/>
    </row>
    <row r="33" spans="1:3" ht="18.75" customHeight="1">
      <c r="A33"/>
      <c r="B33"/>
      <c r="C33"/>
    </row>
    <row r="34" spans="1:3" ht="18.75" customHeight="1">
      <c r="A34"/>
      <c r="B34"/>
      <c r="C34"/>
    </row>
    <row r="35" spans="1:3" ht="18.75" customHeight="1">
      <c r="A35"/>
      <c r="B35"/>
      <c r="C35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/>
  </sheetViews>
  <sheetFormatPr defaultRowHeight="18.75" customHeight="1"/>
  <cols>
    <col min="1" max="1" width="42.85546875" style="3" customWidth="1"/>
    <col min="2" max="2" width="15.85546875" style="5" customWidth="1"/>
    <col min="3" max="3" width="14.85546875" style="4" customWidth="1"/>
    <col min="4" max="4" width="10.140625" style="1" customWidth="1"/>
    <col min="5" max="16384" width="9.140625" style="1"/>
  </cols>
  <sheetData>
    <row r="1" spans="1:19" s="2" customFormat="1" ht="18.75" customHeight="1">
      <c r="A1" s="106" t="s">
        <v>326</v>
      </c>
      <c r="B1" s="119"/>
      <c r="C1" s="460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8.75" customHeight="1">
      <c r="A2" s="51"/>
      <c r="B2" s="43"/>
      <c r="C2" s="46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9" s="2" customFormat="1" ht="18.75" customHeight="1">
      <c r="A3" s="37" t="s">
        <v>21</v>
      </c>
      <c r="B3" s="38">
        <v>2005</v>
      </c>
      <c r="C3" s="462">
        <v>2006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s="9" customFormat="1" ht="18.75" customHeight="1">
      <c r="A4" s="39"/>
      <c r="B4" s="227"/>
      <c r="C4" s="463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s="2" customFormat="1" ht="18.75" customHeight="1">
      <c r="A5" s="37"/>
      <c r="B5" s="228"/>
      <c r="C5" s="52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18.75" customHeight="1">
      <c r="A6" s="89" t="s">
        <v>25</v>
      </c>
      <c r="B6" s="936">
        <v>25500</v>
      </c>
      <c r="C6" s="937">
        <v>37025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ht="18.75" customHeight="1">
      <c r="A7" s="89" t="s">
        <v>26</v>
      </c>
      <c r="B7" s="936"/>
      <c r="C7" s="938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ht="18.75" customHeight="1">
      <c r="A8" s="110" t="s">
        <v>500</v>
      </c>
      <c r="B8" s="116"/>
      <c r="C8" s="512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ht="18.75" customHeight="1">
      <c r="A9" s="793" t="s">
        <v>899</v>
      </c>
      <c r="B9" s="116"/>
      <c r="C9" s="512">
        <v>-3500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ht="18.75" customHeight="1">
      <c r="A10" s="110"/>
      <c r="B10" s="116"/>
      <c r="C10" s="512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ht="18.75" customHeight="1">
      <c r="A11" s="117" t="s">
        <v>19</v>
      </c>
      <c r="B11" s="267">
        <f>SUM(B4:B7)</f>
        <v>25500</v>
      </c>
      <c r="C11" s="527">
        <f>SUM(C4:C10)</f>
        <v>33525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ht="18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ht="18.75" customHeight="1">
      <c r="A13" s="103" t="s">
        <v>716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ht="18.7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18.75" customHeight="1">
      <c r="A15" t="s">
        <v>900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18.75" customHeight="1">
      <c r="A16" t="s">
        <v>901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18.75" customHeight="1">
      <c r="A17" t="s">
        <v>902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8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18.75" customHeight="1">
      <c r="A19"/>
      <c r="B19"/>
      <c r="C19"/>
      <c r="D19"/>
      <c r="E19"/>
      <c r="F19"/>
      <c r="G19"/>
    </row>
    <row r="20" spans="1:19" ht="18.75" customHeight="1">
      <c r="A20"/>
      <c r="B20"/>
      <c r="C20"/>
      <c r="D20"/>
      <c r="E20"/>
      <c r="F20"/>
      <c r="G20"/>
    </row>
    <row r="21" spans="1:19" ht="18.75" customHeight="1">
      <c r="A21"/>
      <c r="B21"/>
      <c r="C21"/>
      <c r="D21"/>
      <c r="E21"/>
      <c r="F21"/>
      <c r="G21"/>
    </row>
    <row r="22" spans="1:19" ht="18.75" customHeight="1">
      <c r="A22"/>
      <c r="B22"/>
      <c r="C22"/>
      <c r="D22"/>
      <c r="E22"/>
      <c r="F22"/>
      <c r="G22"/>
    </row>
    <row r="23" spans="1:19" ht="18.75" customHeight="1">
      <c r="A23"/>
      <c r="B23"/>
      <c r="C23"/>
      <c r="D23"/>
      <c r="E23"/>
      <c r="F23"/>
      <c r="G23"/>
    </row>
    <row r="24" spans="1:19" ht="18.75" customHeight="1">
      <c r="A24"/>
      <c r="B24"/>
      <c r="C24"/>
      <c r="D24"/>
      <c r="E24"/>
      <c r="F24"/>
      <c r="G24"/>
    </row>
    <row r="25" spans="1:19" ht="18.75" customHeight="1">
      <c r="A25"/>
      <c r="B25"/>
      <c r="C25"/>
      <c r="D25"/>
      <c r="E25"/>
      <c r="F25"/>
      <c r="G25"/>
    </row>
    <row r="26" spans="1:19" ht="18.75" customHeight="1">
      <c r="A26"/>
      <c r="B26"/>
      <c r="C26"/>
      <c r="D26"/>
      <c r="E26"/>
      <c r="F26"/>
      <c r="G26"/>
    </row>
    <row r="27" spans="1:19" ht="18.75" customHeight="1">
      <c r="A27"/>
      <c r="B27"/>
      <c r="C27"/>
      <c r="D27"/>
      <c r="E27"/>
      <c r="F27"/>
      <c r="G27"/>
    </row>
    <row r="28" spans="1:19" ht="18.75" customHeight="1">
      <c r="A28"/>
      <c r="B28"/>
      <c r="C28"/>
      <c r="D28"/>
      <c r="E28"/>
      <c r="F28"/>
      <c r="G28"/>
    </row>
    <row r="29" spans="1:19" ht="18.75" customHeight="1">
      <c r="A29"/>
      <c r="B29"/>
      <c r="C29"/>
      <c r="D29"/>
      <c r="E29"/>
      <c r="F29"/>
      <c r="G29"/>
    </row>
    <row r="30" spans="1:19" ht="18.75" customHeight="1">
      <c r="A30"/>
      <c r="B30"/>
      <c r="C30"/>
      <c r="D30"/>
      <c r="E30"/>
      <c r="F30"/>
      <c r="G30"/>
    </row>
    <row r="31" spans="1:19" ht="18.75" customHeight="1">
      <c r="A31"/>
      <c r="B31"/>
      <c r="C31"/>
      <c r="D31"/>
      <c r="E31"/>
      <c r="F31"/>
      <c r="G31"/>
    </row>
    <row r="32" spans="1:19" ht="18.75" customHeight="1">
      <c r="A32"/>
      <c r="B32"/>
      <c r="C32"/>
      <c r="D32"/>
      <c r="E32"/>
      <c r="F32"/>
      <c r="G32"/>
    </row>
    <row r="33" spans="1:7" ht="18.75" customHeight="1">
      <c r="A33"/>
      <c r="B33"/>
      <c r="C33"/>
      <c r="D33"/>
      <c r="E33"/>
      <c r="F33"/>
      <c r="G33"/>
    </row>
    <row r="34" spans="1:7" ht="18.75" customHeight="1">
      <c r="A34"/>
      <c r="B34"/>
      <c r="C34"/>
      <c r="D34"/>
      <c r="E34"/>
      <c r="F34"/>
      <c r="G34"/>
    </row>
    <row r="35" spans="1:7" ht="18.75" customHeight="1">
      <c r="A35"/>
      <c r="B35"/>
      <c r="C35"/>
      <c r="D35"/>
      <c r="E35"/>
      <c r="F35"/>
      <c r="G35"/>
    </row>
    <row r="36" spans="1:7" ht="18.75" customHeight="1">
      <c r="A36"/>
      <c r="B36"/>
      <c r="C36"/>
      <c r="D36"/>
      <c r="E36"/>
      <c r="F36"/>
      <c r="G36"/>
    </row>
    <row r="37" spans="1:7" ht="18.75" customHeight="1">
      <c r="A37"/>
      <c r="B37"/>
      <c r="C37"/>
      <c r="D37"/>
      <c r="E37"/>
      <c r="F37"/>
      <c r="G37"/>
    </row>
    <row r="38" spans="1:7" ht="18.75" customHeight="1">
      <c r="A38"/>
      <c r="B38"/>
      <c r="C38"/>
      <c r="D38"/>
      <c r="E38"/>
      <c r="F38"/>
      <c r="G38"/>
    </row>
    <row r="39" spans="1:7" ht="18.75" customHeight="1">
      <c r="A39"/>
      <c r="B39"/>
      <c r="C39"/>
      <c r="D39"/>
      <c r="E39"/>
      <c r="F39"/>
      <c r="G39"/>
    </row>
    <row r="40" spans="1:7" ht="18.75" customHeight="1">
      <c r="A40"/>
      <c r="B40"/>
      <c r="C40"/>
      <c r="D40"/>
      <c r="E40"/>
      <c r="F40"/>
      <c r="G40"/>
    </row>
    <row r="41" spans="1:7" ht="18.75" customHeight="1">
      <c r="A41"/>
      <c r="B41"/>
      <c r="C41"/>
      <c r="D41"/>
      <c r="E41"/>
      <c r="F41"/>
      <c r="G41"/>
    </row>
    <row r="42" spans="1:7" ht="18.75" customHeight="1">
      <c r="A42"/>
      <c r="B42"/>
      <c r="C42"/>
      <c r="D42"/>
      <c r="E42"/>
      <c r="F42"/>
      <c r="G42"/>
    </row>
    <row r="43" spans="1:7" ht="18.75" customHeight="1">
      <c r="A43"/>
      <c r="B43"/>
      <c r="C43"/>
      <c r="D43"/>
      <c r="E43"/>
      <c r="F43"/>
      <c r="G43"/>
    </row>
    <row r="44" spans="1:7" ht="18.75" customHeight="1">
      <c r="A44"/>
      <c r="B44"/>
      <c r="C44"/>
      <c r="D44"/>
      <c r="E44"/>
      <c r="F44"/>
      <c r="G44"/>
    </row>
    <row r="45" spans="1:7" ht="18.75" customHeight="1">
      <c r="A45"/>
      <c r="B45"/>
      <c r="C45"/>
      <c r="D45"/>
      <c r="E45"/>
      <c r="F45"/>
      <c r="G45"/>
    </row>
    <row r="46" spans="1:7" ht="18.75" customHeight="1">
      <c r="A46"/>
      <c r="B46"/>
      <c r="C46"/>
      <c r="D46"/>
      <c r="E46"/>
      <c r="F46"/>
      <c r="G46"/>
    </row>
    <row r="47" spans="1:7" ht="18.75" customHeight="1">
      <c r="A47"/>
      <c r="B47"/>
      <c r="C47"/>
      <c r="D47"/>
      <c r="E47"/>
      <c r="F47"/>
      <c r="G47"/>
    </row>
    <row r="48" spans="1:7" ht="18.75" customHeight="1">
      <c r="A48"/>
      <c r="B48"/>
      <c r="C48"/>
      <c r="D48"/>
      <c r="E48"/>
      <c r="F48"/>
      <c r="G48"/>
    </row>
    <row r="49" spans="1:7" ht="18.75" customHeight="1">
      <c r="A49"/>
      <c r="B49"/>
      <c r="C49"/>
      <c r="D49"/>
      <c r="E49"/>
      <c r="F49"/>
      <c r="G49"/>
    </row>
  </sheetData>
  <mergeCells count="2">
    <mergeCell ref="B6:B7"/>
    <mergeCell ref="C6:C7"/>
  </mergeCells>
  <phoneticPr fontId="5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7" workbookViewId="0">
      <selection activeCell="E54" sqref="E54"/>
    </sheetView>
  </sheetViews>
  <sheetFormatPr defaultRowHeight="12.75"/>
  <cols>
    <col min="1" max="1" width="4.28515625" customWidth="1"/>
    <col min="2" max="2" width="32.85546875" customWidth="1"/>
    <col min="3" max="3" width="11.5703125" customWidth="1"/>
    <col min="4" max="4" width="10.85546875" customWidth="1"/>
    <col min="5" max="5" width="11.28515625" customWidth="1"/>
    <col min="6" max="6" width="19.7109375" customWidth="1"/>
    <col min="7" max="7" width="9.5703125" customWidth="1"/>
  </cols>
  <sheetData>
    <row r="1" spans="1:7" ht="18.75" customHeight="1" thickBot="1">
      <c r="A1" s="639"/>
      <c r="B1" s="641" t="s">
        <v>0</v>
      </c>
      <c r="C1" s="657" t="s">
        <v>786</v>
      </c>
      <c r="D1" s="656" t="s">
        <v>872</v>
      </c>
      <c r="E1" s="735" t="s">
        <v>867</v>
      </c>
      <c r="F1" s="735" t="s">
        <v>881</v>
      </c>
    </row>
    <row r="2" spans="1:7" ht="12.6" customHeight="1">
      <c r="A2" s="665"/>
      <c r="B2" s="637" t="s">
        <v>868</v>
      </c>
      <c r="C2" s="752">
        <v>1367208</v>
      </c>
      <c r="D2" s="753">
        <v>1374426</v>
      </c>
      <c r="E2" s="754">
        <v>1374426</v>
      </c>
      <c r="F2" s="784">
        <f t="shared" ref="F2:F10" si="0">E2-D2</f>
        <v>0</v>
      </c>
      <c r="G2" s="905" t="s">
        <v>882</v>
      </c>
    </row>
    <row r="3" spans="1:7" ht="12.6" customHeight="1">
      <c r="A3" s="667"/>
      <c r="B3" s="94" t="s">
        <v>869</v>
      </c>
      <c r="C3" s="755">
        <v>1010048</v>
      </c>
      <c r="D3" s="756">
        <v>1171076</v>
      </c>
      <c r="E3" s="756">
        <v>1250000</v>
      </c>
      <c r="F3" s="784">
        <f t="shared" si="0"/>
        <v>78924</v>
      </c>
      <c r="G3" s="905"/>
    </row>
    <row r="4" spans="1:7" ht="12.6" customHeight="1">
      <c r="A4" s="669"/>
      <c r="B4" s="94" t="s">
        <v>1</v>
      </c>
      <c r="C4" s="755">
        <v>38625</v>
      </c>
      <c r="D4" s="756">
        <v>38625</v>
      </c>
      <c r="E4" s="756">
        <v>94000</v>
      </c>
      <c r="F4" s="784">
        <f t="shared" si="0"/>
        <v>55375</v>
      </c>
      <c r="G4" s="905"/>
    </row>
    <row r="5" spans="1:7" ht="12.6" customHeight="1">
      <c r="A5" s="671"/>
      <c r="B5" s="603" t="s">
        <v>870</v>
      </c>
      <c r="C5" s="755"/>
      <c r="D5" s="756">
        <v>17000</v>
      </c>
      <c r="E5" s="756">
        <v>15797</v>
      </c>
      <c r="F5" s="784">
        <f t="shared" si="0"/>
        <v>-1203</v>
      </c>
      <c r="G5" s="905"/>
    </row>
    <row r="6" spans="1:7" ht="12.6" customHeight="1">
      <c r="A6" s="671"/>
      <c r="B6" s="603" t="s">
        <v>796</v>
      </c>
      <c r="C6" s="755">
        <v>100000</v>
      </c>
      <c r="D6" s="756">
        <v>150000</v>
      </c>
      <c r="E6" s="756">
        <v>81850</v>
      </c>
      <c r="F6" s="784">
        <f t="shared" si="0"/>
        <v>-68150</v>
      </c>
      <c r="G6" s="905"/>
    </row>
    <row r="7" spans="1:7" ht="12.6" customHeight="1">
      <c r="A7" s="671"/>
      <c r="B7" s="603" t="s">
        <v>781</v>
      </c>
      <c r="C7" s="755">
        <v>718943</v>
      </c>
      <c r="D7" s="756">
        <v>718943</v>
      </c>
      <c r="E7" s="756">
        <v>715196.85</v>
      </c>
      <c r="F7" s="784">
        <f t="shared" si="0"/>
        <v>-3746.1500000000233</v>
      </c>
      <c r="G7" s="905"/>
    </row>
    <row r="8" spans="1:7" ht="12.6" customHeight="1">
      <c r="A8" s="671"/>
      <c r="B8" s="603" t="s">
        <v>415</v>
      </c>
      <c r="C8" s="755">
        <v>55000</v>
      </c>
      <c r="D8" s="756">
        <v>47740</v>
      </c>
      <c r="E8" s="756">
        <v>47740</v>
      </c>
      <c r="F8" s="784">
        <f t="shared" si="0"/>
        <v>0</v>
      </c>
      <c r="G8" s="905"/>
    </row>
    <row r="9" spans="1:7" ht="12.6" customHeight="1">
      <c r="A9" s="673"/>
      <c r="B9" s="146" t="s">
        <v>225</v>
      </c>
      <c r="C9" s="757">
        <v>8645</v>
      </c>
      <c r="D9" s="758">
        <v>8645</v>
      </c>
      <c r="E9" s="759">
        <v>7145</v>
      </c>
      <c r="F9" s="784">
        <f t="shared" si="0"/>
        <v>-1500</v>
      </c>
      <c r="G9" s="905"/>
    </row>
    <row r="10" spans="1:7" ht="13.5" customHeight="1" thickBot="1">
      <c r="A10" s="674"/>
      <c r="B10" s="629" t="s">
        <v>2</v>
      </c>
      <c r="C10" s="760">
        <f>SUM(C2:C9)</f>
        <v>3298469</v>
      </c>
      <c r="D10" s="761">
        <f>SUM(D2:D9)</f>
        <v>3526455</v>
      </c>
      <c r="E10" s="762">
        <f>SUM(E2:E9)</f>
        <v>3586154.85</v>
      </c>
      <c r="F10" s="785">
        <f t="shared" si="0"/>
        <v>59699.850000000093</v>
      </c>
      <c r="G10" s="26"/>
    </row>
    <row r="11" spans="1:7" ht="14.25" customHeight="1" thickBot="1">
      <c r="A11" s="634" t="s">
        <v>158</v>
      </c>
      <c r="B11" s="635" t="s">
        <v>3</v>
      </c>
      <c r="C11" s="899" t="s">
        <v>774</v>
      </c>
      <c r="D11" s="900"/>
      <c r="E11" s="763"/>
      <c r="F11" s="763" t="s">
        <v>879</v>
      </c>
      <c r="G11" s="786" t="s">
        <v>878</v>
      </c>
    </row>
    <row r="12" spans="1:7" ht="12" customHeight="1">
      <c r="A12" s="676">
        <v>1</v>
      </c>
      <c r="B12" s="632" t="s">
        <v>490</v>
      </c>
      <c r="C12" s="764">
        <v>1192143</v>
      </c>
      <c r="D12" s="765">
        <v>1194643</v>
      </c>
      <c r="E12" s="765">
        <v>1198443</v>
      </c>
      <c r="F12" s="766" t="s">
        <v>884</v>
      </c>
      <c r="G12" s="787">
        <f>E12-D12</f>
        <v>3800</v>
      </c>
    </row>
    <row r="13" spans="1:7" ht="12" customHeight="1">
      <c r="A13" s="678">
        <v>2</v>
      </c>
      <c r="B13" s="138" t="s">
        <v>5</v>
      </c>
      <c r="C13" s="768">
        <v>5000</v>
      </c>
      <c r="D13" s="769">
        <v>5000</v>
      </c>
      <c r="E13" s="769">
        <v>4300</v>
      </c>
      <c r="F13" s="781" t="s">
        <v>873</v>
      </c>
      <c r="G13" s="767">
        <f t="shared" ref="G13:G57" si="1">E13-D13</f>
        <v>-700</v>
      </c>
    </row>
    <row r="14" spans="1:7" ht="12" customHeight="1">
      <c r="A14" s="678">
        <v>3</v>
      </c>
      <c r="B14" s="138" t="s">
        <v>370</v>
      </c>
      <c r="C14" s="755">
        <v>41078</v>
      </c>
      <c r="D14" s="756">
        <v>41078</v>
      </c>
      <c r="E14" s="756">
        <v>59078</v>
      </c>
      <c r="F14" s="756" t="s">
        <v>894</v>
      </c>
      <c r="G14" s="767">
        <f t="shared" si="1"/>
        <v>18000</v>
      </c>
    </row>
    <row r="15" spans="1:7" ht="12" customHeight="1">
      <c r="A15" s="678">
        <v>4</v>
      </c>
      <c r="B15" s="138" t="s">
        <v>780</v>
      </c>
      <c r="C15" s="755">
        <v>2500</v>
      </c>
      <c r="D15" s="756">
        <v>2500</v>
      </c>
      <c r="E15" s="756">
        <v>3200</v>
      </c>
      <c r="F15" s="756" t="s">
        <v>885</v>
      </c>
      <c r="G15" s="767">
        <f t="shared" si="1"/>
        <v>700</v>
      </c>
    </row>
    <row r="16" spans="1:7" ht="12" customHeight="1">
      <c r="A16" s="679">
        <v>5</v>
      </c>
      <c r="B16" s="140" t="s">
        <v>4</v>
      </c>
      <c r="C16" s="755">
        <v>17000</v>
      </c>
      <c r="D16" s="770">
        <v>17000</v>
      </c>
      <c r="E16" s="770">
        <v>19600</v>
      </c>
      <c r="F16" s="770" t="s">
        <v>886</v>
      </c>
      <c r="G16" s="767">
        <f t="shared" si="1"/>
        <v>2600</v>
      </c>
    </row>
    <row r="17" spans="1:7" ht="12" customHeight="1">
      <c r="A17" s="678">
        <v>6</v>
      </c>
      <c r="B17" s="141" t="s">
        <v>189</v>
      </c>
      <c r="C17" s="755">
        <v>4240</v>
      </c>
      <c r="D17" s="756">
        <v>4240</v>
      </c>
      <c r="E17" s="756">
        <v>2740</v>
      </c>
      <c r="F17" s="756" t="s">
        <v>873</v>
      </c>
      <c r="G17" s="767">
        <f t="shared" si="1"/>
        <v>-1500</v>
      </c>
    </row>
    <row r="18" spans="1:7" ht="12" customHeight="1">
      <c r="A18" s="678">
        <v>7</v>
      </c>
      <c r="B18" s="141" t="s">
        <v>162</v>
      </c>
      <c r="C18" s="755">
        <v>22850</v>
      </c>
      <c r="D18" s="756">
        <v>22850</v>
      </c>
      <c r="E18" s="756">
        <v>22850</v>
      </c>
      <c r="F18" s="756"/>
      <c r="G18" s="767">
        <f t="shared" si="1"/>
        <v>0</v>
      </c>
    </row>
    <row r="19" spans="1:7" ht="12" customHeight="1">
      <c r="A19" s="678">
        <v>8</v>
      </c>
      <c r="B19" s="138" t="s">
        <v>163</v>
      </c>
      <c r="C19" s="755">
        <v>16600</v>
      </c>
      <c r="D19" s="756">
        <v>16600</v>
      </c>
      <c r="E19" s="756">
        <v>23600</v>
      </c>
      <c r="F19" s="756"/>
      <c r="G19" s="767">
        <f t="shared" si="1"/>
        <v>7000</v>
      </c>
    </row>
    <row r="20" spans="1:7" ht="12" customHeight="1">
      <c r="A20" s="722">
        <v>9</v>
      </c>
      <c r="B20" s="723" t="s">
        <v>857</v>
      </c>
      <c r="C20" s="771">
        <v>48887</v>
      </c>
      <c r="D20" s="772">
        <v>48887</v>
      </c>
      <c r="E20" s="773">
        <v>48887</v>
      </c>
      <c r="F20" s="773"/>
      <c r="G20" s="767">
        <f t="shared" si="1"/>
        <v>0</v>
      </c>
    </row>
    <row r="21" spans="1:7" ht="10.5" customHeight="1">
      <c r="A21" s="751">
        <v>6081</v>
      </c>
      <c r="B21" s="723" t="s">
        <v>871</v>
      </c>
      <c r="C21" s="771"/>
      <c r="D21" s="772">
        <v>48000</v>
      </c>
      <c r="E21" s="773">
        <v>48000</v>
      </c>
      <c r="F21" s="773"/>
      <c r="G21" s="767">
        <f t="shared" si="1"/>
        <v>0</v>
      </c>
    </row>
    <row r="22" spans="1:7" ht="12" customHeight="1">
      <c r="A22" s="678">
        <v>10</v>
      </c>
      <c r="B22" s="140" t="s">
        <v>9</v>
      </c>
      <c r="C22" s="755">
        <v>4535</v>
      </c>
      <c r="D22" s="756">
        <v>4535</v>
      </c>
      <c r="E22" s="756">
        <v>4535</v>
      </c>
      <c r="F22" s="756"/>
      <c r="G22" s="767">
        <f t="shared" si="1"/>
        <v>0</v>
      </c>
    </row>
    <row r="23" spans="1:7" ht="12" customHeight="1">
      <c r="A23" s="678">
        <v>11</v>
      </c>
      <c r="B23" s="140" t="s">
        <v>217</v>
      </c>
      <c r="C23" s="755">
        <v>12110</v>
      </c>
      <c r="D23" s="770">
        <v>12110</v>
      </c>
      <c r="E23" s="770">
        <v>12110</v>
      </c>
      <c r="F23" s="770"/>
      <c r="G23" s="767">
        <f t="shared" si="1"/>
        <v>0</v>
      </c>
    </row>
    <row r="24" spans="1:7" ht="12" customHeight="1">
      <c r="A24" s="678">
        <v>12</v>
      </c>
      <c r="B24" s="138" t="s">
        <v>139</v>
      </c>
      <c r="C24" s="755">
        <v>40020</v>
      </c>
      <c r="D24" s="756">
        <v>40020</v>
      </c>
      <c r="E24" s="756">
        <v>52520</v>
      </c>
      <c r="F24" s="756" t="s">
        <v>887</v>
      </c>
      <c r="G24" s="767">
        <f t="shared" si="1"/>
        <v>12500</v>
      </c>
    </row>
    <row r="25" spans="1:7" ht="12" customHeight="1">
      <c r="A25" s="678">
        <v>13</v>
      </c>
      <c r="B25" s="138" t="s">
        <v>16</v>
      </c>
      <c r="C25" s="755">
        <v>3415</v>
      </c>
      <c r="D25" s="756">
        <v>3415</v>
      </c>
      <c r="E25" s="756">
        <v>2915</v>
      </c>
      <c r="F25" s="756" t="s">
        <v>877</v>
      </c>
      <c r="G25" s="767">
        <f t="shared" si="1"/>
        <v>-500</v>
      </c>
    </row>
    <row r="26" spans="1:7" ht="12" customHeight="1">
      <c r="A26" s="678">
        <v>14</v>
      </c>
      <c r="B26" s="138" t="s">
        <v>141</v>
      </c>
      <c r="C26" s="755">
        <v>21057</v>
      </c>
      <c r="D26" s="756">
        <v>21057</v>
      </c>
      <c r="E26" s="756">
        <v>21057</v>
      </c>
      <c r="F26" s="756"/>
      <c r="G26" s="767">
        <f t="shared" si="1"/>
        <v>0</v>
      </c>
    </row>
    <row r="27" spans="1:7" ht="12" customHeight="1">
      <c r="A27" s="678">
        <v>15</v>
      </c>
      <c r="B27" s="140" t="s">
        <v>10</v>
      </c>
      <c r="C27" s="755">
        <v>4990</v>
      </c>
      <c r="D27" s="756">
        <v>4990</v>
      </c>
      <c r="E27" s="756">
        <v>4990</v>
      </c>
      <c r="F27" s="756"/>
      <c r="G27" s="767">
        <f t="shared" si="1"/>
        <v>0</v>
      </c>
    </row>
    <row r="28" spans="1:7" ht="12" customHeight="1">
      <c r="A28" s="678">
        <v>16</v>
      </c>
      <c r="B28" s="138" t="s">
        <v>126</v>
      </c>
      <c r="C28" s="755">
        <v>11165</v>
      </c>
      <c r="D28" s="756">
        <v>11165</v>
      </c>
      <c r="E28" s="756">
        <v>11165</v>
      </c>
      <c r="F28" s="756"/>
      <c r="G28" s="767">
        <f t="shared" si="1"/>
        <v>0</v>
      </c>
    </row>
    <row r="29" spans="1:7" ht="12" customHeight="1">
      <c r="A29" s="678">
        <v>17</v>
      </c>
      <c r="B29" s="138" t="s">
        <v>152</v>
      </c>
      <c r="C29" s="755">
        <v>1400</v>
      </c>
      <c r="D29" s="756">
        <v>1400</v>
      </c>
      <c r="E29" s="756">
        <v>1400</v>
      </c>
      <c r="F29" s="756"/>
      <c r="G29" s="767">
        <f t="shared" si="1"/>
        <v>0</v>
      </c>
    </row>
    <row r="30" spans="1:7" ht="12" customHeight="1">
      <c r="A30" s="678">
        <v>18</v>
      </c>
      <c r="B30" s="138" t="s">
        <v>146</v>
      </c>
      <c r="C30" s="755">
        <v>10000</v>
      </c>
      <c r="D30" s="756">
        <v>10000</v>
      </c>
      <c r="E30" s="756">
        <v>10000</v>
      </c>
      <c r="F30" s="756"/>
      <c r="G30" s="767">
        <f t="shared" si="1"/>
        <v>0</v>
      </c>
    </row>
    <row r="31" spans="1:7" ht="12" customHeight="1">
      <c r="A31" s="678">
        <v>19</v>
      </c>
      <c r="B31" s="138" t="s">
        <v>188</v>
      </c>
      <c r="C31" s="755">
        <v>5000</v>
      </c>
      <c r="D31" s="756">
        <v>0</v>
      </c>
      <c r="E31" s="756">
        <v>0</v>
      </c>
      <c r="F31" s="756"/>
      <c r="G31" s="767">
        <f t="shared" si="1"/>
        <v>0</v>
      </c>
    </row>
    <row r="32" spans="1:7" ht="12" customHeight="1">
      <c r="A32" s="678">
        <v>20</v>
      </c>
      <c r="B32" s="138" t="s">
        <v>13</v>
      </c>
      <c r="C32" s="755">
        <v>275</v>
      </c>
      <c r="D32" s="756">
        <v>425</v>
      </c>
      <c r="E32" s="756">
        <v>425</v>
      </c>
      <c r="F32" s="756"/>
      <c r="G32" s="767">
        <f t="shared" si="1"/>
        <v>0</v>
      </c>
    </row>
    <row r="33" spans="1:7" ht="12" customHeight="1">
      <c r="A33" s="678">
        <v>21</v>
      </c>
      <c r="B33" s="138" t="s">
        <v>144</v>
      </c>
      <c r="C33" s="755">
        <v>1100</v>
      </c>
      <c r="D33" s="756">
        <v>1100</v>
      </c>
      <c r="E33" s="756">
        <v>1400</v>
      </c>
      <c r="F33" s="756" t="s">
        <v>895</v>
      </c>
      <c r="G33" s="767">
        <f t="shared" si="1"/>
        <v>300</v>
      </c>
    </row>
    <row r="34" spans="1:7" ht="12" customHeight="1">
      <c r="A34" s="678">
        <v>22</v>
      </c>
      <c r="B34" s="138" t="s">
        <v>15</v>
      </c>
      <c r="C34" s="755">
        <v>16905</v>
      </c>
      <c r="D34" s="756">
        <v>16905</v>
      </c>
      <c r="E34" s="756">
        <v>18405</v>
      </c>
      <c r="F34" s="756" t="s">
        <v>888</v>
      </c>
      <c r="G34" s="767">
        <f t="shared" si="1"/>
        <v>1500</v>
      </c>
    </row>
    <row r="35" spans="1:7" ht="12" customHeight="1">
      <c r="A35" s="678">
        <v>23</v>
      </c>
      <c r="B35" s="138" t="s">
        <v>952</v>
      </c>
      <c r="C35" s="755">
        <v>19250</v>
      </c>
      <c r="D35" s="756">
        <v>19250</v>
      </c>
      <c r="E35" s="756">
        <v>18750</v>
      </c>
      <c r="F35" s="756" t="s">
        <v>873</v>
      </c>
      <c r="G35" s="767">
        <f t="shared" si="1"/>
        <v>-500</v>
      </c>
    </row>
    <row r="36" spans="1:7" ht="12" customHeight="1">
      <c r="A36" s="678">
        <v>24</v>
      </c>
      <c r="B36" s="138" t="s">
        <v>11</v>
      </c>
      <c r="C36" s="755">
        <v>2525</v>
      </c>
      <c r="D36" s="756">
        <v>2625</v>
      </c>
      <c r="E36" s="756">
        <v>1625</v>
      </c>
      <c r="F36" s="756" t="s">
        <v>873</v>
      </c>
      <c r="G36" s="767">
        <f t="shared" si="1"/>
        <v>-1000</v>
      </c>
    </row>
    <row r="37" spans="1:7" ht="12" customHeight="1">
      <c r="A37" s="678">
        <v>25</v>
      </c>
      <c r="B37" s="138" t="s">
        <v>289</v>
      </c>
      <c r="C37" s="755">
        <v>18700</v>
      </c>
      <c r="D37" s="756">
        <v>18700</v>
      </c>
      <c r="E37" s="756">
        <v>16700</v>
      </c>
      <c r="F37" s="756" t="s">
        <v>873</v>
      </c>
      <c r="G37" s="767">
        <f t="shared" si="1"/>
        <v>-2000</v>
      </c>
    </row>
    <row r="38" spans="1:7" ht="12" customHeight="1">
      <c r="A38" s="678">
        <v>26</v>
      </c>
      <c r="B38" s="140" t="s">
        <v>225</v>
      </c>
      <c r="C38" s="755">
        <v>13100</v>
      </c>
      <c r="D38" s="756">
        <v>13100</v>
      </c>
      <c r="E38" s="756">
        <v>10100</v>
      </c>
      <c r="F38" s="756" t="s">
        <v>873</v>
      </c>
      <c r="G38" s="767">
        <f t="shared" si="1"/>
        <v>-3000</v>
      </c>
    </row>
    <row r="39" spans="1:7" ht="12" customHeight="1">
      <c r="A39" s="678">
        <v>27</v>
      </c>
      <c r="B39" s="138" t="s">
        <v>290</v>
      </c>
      <c r="C39" s="755">
        <v>5700</v>
      </c>
      <c r="D39" s="756">
        <v>5700</v>
      </c>
      <c r="E39" s="756">
        <v>5700</v>
      </c>
      <c r="F39" s="756" t="s">
        <v>889</v>
      </c>
      <c r="G39" s="767">
        <f t="shared" si="1"/>
        <v>0</v>
      </c>
    </row>
    <row r="40" spans="1:7" ht="12" customHeight="1">
      <c r="A40" s="678">
        <v>28</v>
      </c>
      <c r="B40" s="138" t="s">
        <v>143</v>
      </c>
      <c r="C40" s="755">
        <v>7950</v>
      </c>
      <c r="D40" s="756">
        <v>10450</v>
      </c>
      <c r="E40" s="756">
        <v>10450</v>
      </c>
      <c r="F40" s="756" t="s">
        <v>889</v>
      </c>
      <c r="G40" s="767">
        <f t="shared" si="1"/>
        <v>0</v>
      </c>
    </row>
    <row r="41" spans="1:7" ht="12" customHeight="1">
      <c r="A41" s="678">
        <v>29</v>
      </c>
      <c r="B41" s="138" t="s">
        <v>6</v>
      </c>
      <c r="C41" s="755">
        <v>16628</v>
      </c>
      <c r="D41" s="756">
        <v>16628</v>
      </c>
      <c r="E41" s="756">
        <v>17228</v>
      </c>
      <c r="F41" s="756" t="s">
        <v>875</v>
      </c>
      <c r="G41" s="767">
        <f t="shared" si="1"/>
        <v>600</v>
      </c>
    </row>
    <row r="42" spans="1:7" ht="12" customHeight="1">
      <c r="A42" s="678">
        <v>30</v>
      </c>
      <c r="B42" s="138" t="s">
        <v>7</v>
      </c>
      <c r="C42" s="755">
        <v>36546</v>
      </c>
      <c r="D42" s="756">
        <v>36546</v>
      </c>
      <c r="E42" s="756">
        <v>36546</v>
      </c>
      <c r="F42" s="756"/>
      <c r="G42" s="767">
        <f t="shared" si="1"/>
        <v>0</v>
      </c>
    </row>
    <row r="43" spans="1:7" ht="12" customHeight="1">
      <c r="A43" s="678">
        <v>31</v>
      </c>
      <c r="B43" s="138" t="s">
        <v>142</v>
      </c>
      <c r="C43" s="755">
        <v>292500</v>
      </c>
      <c r="D43" s="756">
        <v>292500</v>
      </c>
      <c r="E43" s="756">
        <v>288000</v>
      </c>
      <c r="F43" s="756" t="s">
        <v>873</v>
      </c>
      <c r="G43" s="767">
        <f t="shared" si="1"/>
        <v>-4500</v>
      </c>
    </row>
    <row r="44" spans="1:7" ht="12" customHeight="1">
      <c r="A44" s="678">
        <v>32</v>
      </c>
      <c r="B44" s="138" t="s">
        <v>12</v>
      </c>
      <c r="C44" s="755">
        <v>1081730</v>
      </c>
      <c r="D44" s="756">
        <v>1081730</v>
      </c>
      <c r="E44" s="756">
        <v>1127486</v>
      </c>
      <c r="F44" s="756" t="s">
        <v>890</v>
      </c>
      <c r="G44" s="767">
        <f t="shared" si="1"/>
        <v>45756</v>
      </c>
    </row>
    <row r="45" spans="1:7" ht="12" customHeight="1">
      <c r="A45" s="678">
        <v>33</v>
      </c>
      <c r="B45" s="138" t="s">
        <v>232</v>
      </c>
      <c r="C45" s="755">
        <v>3000</v>
      </c>
      <c r="D45" s="756">
        <v>3000</v>
      </c>
      <c r="E45" s="756">
        <v>3000</v>
      </c>
      <c r="F45" s="756"/>
      <c r="G45" s="767">
        <f t="shared" si="1"/>
        <v>0</v>
      </c>
    </row>
    <row r="46" spans="1:7" ht="12" customHeight="1">
      <c r="A46" s="678">
        <v>645</v>
      </c>
      <c r="B46" s="138" t="s">
        <v>874</v>
      </c>
      <c r="C46" s="755">
        <v>0</v>
      </c>
      <c r="D46" s="756">
        <v>0</v>
      </c>
      <c r="E46" s="756">
        <v>8550</v>
      </c>
      <c r="F46" s="756" t="s">
        <v>891</v>
      </c>
      <c r="G46" s="767">
        <f t="shared" si="1"/>
        <v>8550</v>
      </c>
    </row>
    <row r="47" spans="1:7" ht="12" customHeight="1">
      <c r="A47" s="678">
        <v>34</v>
      </c>
      <c r="B47" s="138" t="s">
        <v>33</v>
      </c>
      <c r="C47" s="755">
        <v>369763</v>
      </c>
      <c r="D47" s="756">
        <v>369763</v>
      </c>
      <c r="E47" s="756">
        <v>369763</v>
      </c>
      <c r="F47" s="756"/>
      <c r="G47" s="767">
        <f t="shared" si="1"/>
        <v>0</v>
      </c>
    </row>
    <row r="48" spans="1:7" ht="12" customHeight="1">
      <c r="A48" s="678">
        <v>35</v>
      </c>
      <c r="B48" s="140" t="s">
        <v>145</v>
      </c>
      <c r="C48" s="755">
        <v>500</v>
      </c>
      <c r="D48" s="756">
        <v>2000</v>
      </c>
      <c r="E48" s="756">
        <v>2000</v>
      </c>
      <c r="F48" s="756"/>
      <c r="G48" s="767">
        <f t="shared" si="1"/>
        <v>0</v>
      </c>
    </row>
    <row r="49" spans="1:7" ht="12" customHeight="1">
      <c r="A49" s="678">
        <v>36</v>
      </c>
      <c r="B49" s="140" t="s">
        <v>18</v>
      </c>
      <c r="C49" s="755">
        <v>14000</v>
      </c>
      <c r="D49" s="770">
        <v>14000</v>
      </c>
      <c r="E49" s="770">
        <v>15651</v>
      </c>
      <c r="F49" s="770" t="s">
        <v>892</v>
      </c>
      <c r="G49" s="767">
        <f t="shared" si="1"/>
        <v>1651</v>
      </c>
    </row>
    <row r="50" spans="1:7" ht="12" customHeight="1">
      <c r="A50" s="678">
        <v>37</v>
      </c>
      <c r="B50" s="138" t="s">
        <v>291</v>
      </c>
      <c r="C50" s="774">
        <v>11372</v>
      </c>
      <c r="D50" s="775">
        <v>11372</v>
      </c>
      <c r="E50" s="775">
        <v>11730</v>
      </c>
      <c r="F50" s="756" t="s">
        <v>893</v>
      </c>
      <c r="G50" s="767">
        <f t="shared" si="1"/>
        <v>358</v>
      </c>
    </row>
    <row r="51" spans="1:7" ht="12" customHeight="1">
      <c r="A51" s="678">
        <v>38</v>
      </c>
      <c r="B51" s="138" t="s">
        <v>17</v>
      </c>
      <c r="C51" s="755">
        <v>500</v>
      </c>
      <c r="D51" s="756">
        <v>500</v>
      </c>
      <c r="E51" s="756">
        <v>450</v>
      </c>
      <c r="F51" s="756" t="s">
        <v>883</v>
      </c>
      <c r="G51" s="767">
        <f t="shared" si="1"/>
        <v>-50</v>
      </c>
    </row>
    <row r="52" spans="1:7" ht="12" customHeight="1">
      <c r="A52" s="678">
        <v>39</v>
      </c>
      <c r="B52" s="138" t="s">
        <v>292</v>
      </c>
      <c r="C52" s="755">
        <v>2800</v>
      </c>
      <c r="D52" s="756">
        <v>2800</v>
      </c>
      <c r="E52" s="756">
        <v>2800</v>
      </c>
      <c r="F52" s="756"/>
      <c r="G52" s="767">
        <f t="shared" si="1"/>
        <v>0</v>
      </c>
    </row>
    <row r="53" spans="1:7" ht="12.6" customHeight="1">
      <c r="A53" s="678">
        <v>40</v>
      </c>
      <c r="B53" s="138" t="s">
        <v>373</v>
      </c>
      <c r="C53" s="755">
        <v>2050</v>
      </c>
      <c r="D53" s="756">
        <v>4050</v>
      </c>
      <c r="E53" s="756">
        <v>4050</v>
      </c>
      <c r="F53" s="756"/>
      <c r="G53" s="767">
        <f t="shared" si="1"/>
        <v>0</v>
      </c>
    </row>
    <row r="54" spans="1:7" ht="12.6" customHeight="1">
      <c r="A54" s="684">
        <v>55</v>
      </c>
      <c r="B54" s="403" t="s">
        <v>951</v>
      </c>
      <c r="C54" s="776">
        <v>17775</v>
      </c>
      <c r="D54" s="759">
        <v>17775</v>
      </c>
      <c r="E54" s="759">
        <v>14775</v>
      </c>
      <c r="F54" s="759"/>
      <c r="G54" s="767">
        <f t="shared" si="1"/>
        <v>-3000</v>
      </c>
    </row>
    <row r="55" spans="1:7" ht="12.75" customHeight="1">
      <c r="A55" s="684">
        <v>56</v>
      </c>
      <c r="B55" s="403" t="s">
        <v>778</v>
      </c>
      <c r="C55" s="776"/>
      <c r="D55" s="759">
        <v>200000</v>
      </c>
      <c r="E55" s="759">
        <v>300000</v>
      </c>
      <c r="F55" s="759"/>
      <c r="G55" s="767">
        <f t="shared" si="1"/>
        <v>100000</v>
      </c>
    </row>
    <row r="56" spans="1:7" ht="12.75" customHeight="1">
      <c r="A56" s="684">
        <v>57</v>
      </c>
      <c r="B56" s="403" t="s">
        <v>849</v>
      </c>
      <c r="C56" s="776"/>
      <c r="D56" s="759">
        <v>218246</v>
      </c>
      <c r="E56" s="759">
        <v>35500</v>
      </c>
      <c r="F56" s="759" t="s">
        <v>880</v>
      </c>
      <c r="G56" s="767">
        <f t="shared" si="1"/>
        <v>-182746</v>
      </c>
    </row>
    <row r="57" spans="1:7" ht="12.6" customHeight="1" thickBot="1">
      <c r="A57" s="686">
        <v>60</v>
      </c>
      <c r="B57" s="687" t="s">
        <v>383</v>
      </c>
      <c r="C57" s="777">
        <v>55000</v>
      </c>
      <c r="D57" s="778">
        <v>47740</v>
      </c>
      <c r="E57" s="778">
        <v>42740</v>
      </c>
      <c r="F57" s="778" t="s">
        <v>873</v>
      </c>
      <c r="G57" s="767">
        <f t="shared" si="1"/>
        <v>-5000</v>
      </c>
    </row>
    <row r="58" spans="1:7" ht="14.25" customHeight="1">
      <c r="A58" s="662"/>
      <c r="B58" s="663" t="s">
        <v>19</v>
      </c>
      <c r="C58" s="849">
        <f>SUM(C12:C57)</f>
        <v>3453659</v>
      </c>
      <c r="D58" s="779">
        <f>SUM(D12:D57)</f>
        <v>3916395</v>
      </c>
      <c r="E58" s="779">
        <f>SUM(E12:E57)</f>
        <v>3915214</v>
      </c>
      <c r="F58" s="780"/>
      <c r="G58" s="787">
        <f>SUM(G12:G57)</f>
        <v>-1181</v>
      </c>
    </row>
    <row r="59" spans="1:7">
      <c r="B59" s="782" t="s">
        <v>876</v>
      </c>
      <c r="C59" s="783">
        <f>C10-C58</f>
        <v>-155190</v>
      </c>
      <c r="D59" s="783">
        <f>D10-D58</f>
        <v>-389940</v>
      </c>
      <c r="E59" s="783">
        <f>E10-E58</f>
        <v>-329059.14999999991</v>
      </c>
      <c r="G59" s="783"/>
    </row>
    <row r="60" spans="1:7" ht="13.5" customHeight="1">
      <c r="A60" s="31"/>
      <c r="B60" s="53"/>
      <c r="C60" s="53"/>
    </row>
  </sheetData>
  <mergeCells count="2">
    <mergeCell ref="C11:D11"/>
    <mergeCell ref="G2:G9"/>
  </mergeCells>
  <phoneticPr fontId="50" type="noConversion"/>
  <printOptions horizontalCentered="1"/>
  <pageMargins left="0.5" right="0.25" top="0.5" bottom="0.5" header="0.25" footer="0.25"/>
  <pageSetup orientation="portrait" r:id="rId1"/>
  <headerFooter alignWithMargins="0">
    <oddFooter>&amp;L&amp;F,&amp;A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RowHeight="18.75" customHeight="1"/>
  <cols>
    <col min="1" max="1" width="50.42578125" style="3" customWidth="1"/>
    <col min="2" max="2" width="14.140625" style="5" customWidth="1"/>
    <col min="3" max="3" width="13.5703125" style="4" customWidth="1"/>
    <col min="4" max="16384" width="9.140625" style="1"/>
  </cols>
  <sheetData>
    <row r="1" spans="1:3" s="2" customFormat="1" ht="18.75" customHeight="1">
      <c r="A1" s="106" t="s">
        <v>805</v>
      </c>
      <c r="B1" s="119">
        <v>2656</v>
      </c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804"/>
      <c r="C4" s="805"/>
    </row>
    <row r="5" spans="1:3" s="2" customFormat="1" ht="18.75" customHeight="1">
      <c r="A5" s="734" t="s">
        <v>806</v>
      </c>
      <c r="B5" s="806"/>
      <c r="C5" s="518">
        <v>200000</v>
      </c>
    </row>
    <row r="6" spans="1:3" s="2" customFormat="1" ht="18.75" customHeight="1">
      <c r="A6" s="41"/>
      <c r="B6" s="225"/>
      <c r="C6" s="518"/>
    </row>
    <row r="7" spans="1:3" s="2" customFormat="1" ht="18.75" customHeight="1">
      <c r="A7" s="808" t="s">
        <v>898</v>
      </c>
      <c r="B7" s="225"/>
      <c r="C7" s="518">
        <v>100000</v>
      </c>
    </row>
    <row r="8" spans="1:3" s="2" customFormat="1" ht="18.75" customHeight="1">
      <c r="A8" s="41"/>
      <c r="B8" s="225"/>
      <c r="C8" s="518"/>
    </row>
    <row r="9" spans="1:3" s="2" customFormat="1" ht="18.75" customHeight="1">
      <c r="A9" s="229"/>
      <c r="B9" s="225"/>
      <c r="C9" s="518"/>
    </row>
    <row r="10" spans="1:3" ht="18.75" customHeight="1">
      <c r="A10" s="41"/>
      <c r="B10" s="225"/>
      <c r="C10" s="518"/>
    </row>
    <row r="11" spans="1:3" ht="18.75" customHeight="1">
      <c r="A11" s="41"/>
      <c r="B11" s="225"/>
      <c r="C11" s="518"/>
    </row>
    <row r="12" spans="1:3" ht="18.75" customHeight="1">
      <c r="A12" s="41"/>
      <c r="B12" s="225"/>
      <c r="C12" s="518"/>
    </row>
    <row r="13" spans="1:3" ht="18.75" customHeight="1">
      <c r="A13" s="41"/>
      <c r="B13" s="225"/>
      <c r="C13" s="518"/>
    </row>
    <row r="14" spans="1:3" ht="18.75" customHeight="1">
      <c r="A14" s="41"/>
      <c r="B14" s="225"/>
      <c r="C14" s="518"/>
    </row>
    <row r="15" spans="1:3" ht="18.75" customHeight="1">
      <c r="A15" s="41"/>
      <c r="B15" s="225"/>
      <c r="C15" s="518"/>
    </row>
    <row r="16" spans="1:3" s="2" customFormat="1" ht="18.75" customHeight="1">
      <c r="A16" s="41"/>
      <c r="B16" s="807"/>
      <c r="C16" s="518"/>
    </row>
    <row r="17" spans="1:3" ht="18.75" customHeight="1">
      <c r="A17" s="51"/>
      <c r="B17" s="225"/>
      <c r="C17" s="518"/>
    </row>
    <row r="18" spans="1:3" ht="18.75" customHeight="1">
      <c r="A18" s="208"/>
      <c r="B18" s="225"/>
      <c r="C18" s="518"/>
    </row>
    <row r="19" spans="1:3" ht="18.75" customHeight="1">
      <c r="A19" s="52" t="s">
        <v>19</v>
      </c>
      <c r="B19" s="264">
        <f>SUM(B4:B18)</f>
        <v>0</v>
      </c>
      <c r="C19" s="660">
        <f>SUM(C4:C18)</f>
        <v>300000</v>
      </c>
    </row>
    <row r="20" spans="1:3" ht="18.75" customHeight="1">
      <c r="A20"/>
      <c r="B20"/>
      <c r="C20"/>
    </row>
    <row r="21" spans="1:3" ht="18.75" customHeight="1">
      <c r="A21"/>
      <c r="B21"/>
      <c r="C21"/>
    </row>
    <row r="22" spans="1:3" ht="18.75" customHeight="1">
      <c r="A22"/>
      <c r="B22"/>
      <c r="C22"/>
    </row>
    <row r="23" spans="1:3" ht="18.75" customHeight="1">
      <c r="A23"/>
      <c r="B23"/>
      <c r="C23"/>
    </row>
    <row r="24" spans="1:3" ht="18.75" customHeight="1">
      <c r="A24"/>
      <c r="B24"/>
      <c r="C24"/>
    </row>
    <row r="25" spans="1:3" ht="18.75" customHeight="1">
      <c r="A25"/>
      <c r="B25"/>
      <c r="C25"/>
    </row>
    <row r="26" spans="1:3" ht="18.75" customHeight="1">
      <c r="A26"/>
      <c r="B26"/>
      <c r="C26"/>
    </row>
    <row r="27" spans="1:3" ht="18.75" customHeight="1">
      <c r="A27"/>
      <c r="B27"/>
      <c r="C27"/>
    </row>
    <row r="28" spans="1:3" ht="18.75" customHeight="1">
      <c r="A28"/>
      <c r="B28"/>
      <c r="C28"/>
    </row>
    <row r="29" spans="1:3" ht="18.75" customHeight="1">
      <c r="A29"/>
      <c r="B29"/>
      <c r="C29"/>
    </row>
    <row r="30" spans="1:3" ht="18.75" customHeight="1">
      <c r="A30"/>
      <c r="B30"/>
      <c r="C30"/>
    </row>
    <row r="31" spans="1:3" ht="18.75" customHeight="1">
      <c r="A31"/>
      <c r="B31"/>
      <c r="C31"/>
    </row>
    <row r="32" spans="1:3" ht="18.75" customHeight="1">
      <c r="A32"/>
      <c r="B32"/>
      <c r="C32"/>
    </row>
    <row r="33" spans="1:3" ht="18.75" customHeight="1">
      <c r="A33"/>
      <c r="B33"/>
      <c r="C33"/>
    </row>
    <row r="34" spans="1:3" ht="18.75" customHeight="1">
      <c r="A34"/>
      <c r="B34"/>
      <c r="C34"/>
    </row>
    <row r="35" spans="1:3" ht="18.75" customHeight="1">
      <c r="A35"/>
      <c r="B35"/>
      <c r="C35"/>
    </row>
  </sheetData>
  <phoneticPr fontId="5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RowHeight="18.75" customHeight="1"/>
  <cols>
    <col min="1" max="1" width="46.28515625" style="3" customWidth="1"/>
    <col min="2" max="2" width="14.140625" style="5" customWidth="1"/>
    <col min="3" max="3" width="15.140625" style="4" customWidth="1"/>
    <col min="4" max="16384" width="9.140625" style="1"/>
  </cols>
  <sheetData>
    <row r="1" spans="1:3" s="2" customFormat="1" ht="18.75" customHeight="1">
      <c r="A1" s="106" t="s">
        <v>808</v>
      </c>
      <c r="B1" s="661">
        <v>2657</v>
      </c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122"/>
      <c r="C4" s="463"/>
    </row>
    <row r="5" spans="1:3" s="2" customFormat="1" ht="18.75" customHeight="1">
      <c r="A5" s="51" t="s">
        <v>809</v>
      </c>
      <c r="B5" s="291"/>
      <c r="C5" s="809">
        <v>121283</v>
      </c>
    </row>
    <row r="6" spans="1:3" s="2" customFormat="1" ht="18.75" customHeight="1">
      <c r="A6" s="41" t="s">
        <v>830</v>
      </c>
      <c r="B6" s="225"/>
      <c r="C6" s="518"/>
    </row>
    <row r="7" spans="1:3" s="2" customFormat="1" ht="18.75" customHeight="1">
      <c r="A7" s="41" t="s">
        <v>854</v>
      </c>
      <c r="B7" s="225"/>
      <c r="C7" s="809">
        <v>96963</v>
      </c>
    </row>
    <row r="8" spans="1:3" s="2" customFormat="1" ht="18.75" customHeight="1">
      <c r="A8" s="41"/>
      <c r="B8" s="225"/>
      <c r="C8" s="518"/>
    </row>
    <row r="9" spans="1:3" s="2" customFormat="1" ht="18.75" customHeight="1">
      <c r="A9" s="789" t="s">
        <v>904</v>
      </c>
      <c r="B9" s="225"/>
      <c r="C9" s="518">
        <v>-182746</v>
      </c>
    </row>
    <row r="10" spans="1:3" ht="18.75" customHeight="1">
      <c r="A10" s="41"/>
      <c r="B10" s="225"/>
      <c r="C10" s="518"/>
    </row>
    <row r="11" spans="1:3" ht="18.75" customHeight="1">
      <c r="A11" s="41"/>
      <c r="B11" s="225"/>
      <c r="C11" s="518"/>
    </row>
    <row r="12" spans="1:3" ht="18.75" customHeight="1">
      <c r="A12" s="41"/>
      <c r="B12" s="225"/>
      <c r="C12" s="518"/>
    </row>
    <row r="13" spans="1:3" ht="18.75" customHeight="1">
      <c r="A13" s="41"/>
      <c r="B13" s="225"/>
      <c r="C13" s="518"/>
    </row>
    <row r="14" spans="1:3" ht="18.75" customHeight="1">
      <c r="A14" s="41"/>
      <c r="B14" s="225"/>
      <c r="C14" s="518"/>
    </row>
    <row r="15" spans="1:3" ht="18.75" customHeight="1">
      <c r="A15" s="41"/>
      <c r="B15" s="225"/>
      <c r="C15" s="518"/>
    </row>
    <row r="16" spans="1:3" s="2" customFormat="1" ht="18.75" customHeight="1">
      <c r="A16" s="41"/>
      <c r="B16" s="807"/>
      <c r="C16" s="518"/>
    </row>
    <row r="17" spans="1:3" ht="18.75" customHeight="1">
      <c r="A17" s="51"/>
      <c r="B17" s="225"/>
      <c r="C17" s="518"/>
    </row>
    <row r="18" spans="1:3" ht="18.75" customHeight="1">
      <c r="A18" s="208"/>
      <c r="B18" s="225"/>
      <c r="C18" s="518"/>
    </row>
    <row r="19" spans="1:3" ht="18.75" customHeight="1">
      <c r="A19" s="52" t="s">
        <v>19</v>
      </c>
      <c r="B19" s="264">
        <f>SUM(B4:B18)</f>
        <v>0</v>
      </c>
      <c r="C19" s="660">
        <f>SUM(C4:C18)</f>
        <v>35500</v>
      </c>
    </row>
    <row r="20" spans="1:3" ht="18.75" customHeight="1">
      <c r="A20"/>
      <c r="B20"/>
      <c r="C20"/>
    </row>
    <row r="21" spans="1:3" ht="18.75" customHeight="1">
      <c r="A21"/>
      <c r="B21"/>
      <c r="C21"/>
    </row>
    <row r="22" spans="1:3" ht="18.75" customHeight="1">
      <c r="A22"/>
      <c r="B22"/>
      <c r="C22"/>
    </row>
    <row r="23" spans="1:3" ht="18.75" customHeight="1">
      <c r="A23"/>
      <c r="B23"/>
      <c r="C23"/>
    </row>
    <row r="24" spans="1:3" ht="18.75" customHeight="1">
      <c r="A24"/>
      <c r="B24"/>
      <c r="C24"/>
    </row>
    <row r="25" spans="1:3" ht="18.75" customHeight="1">
      <c r="A25"/>
      <c r="B25"/>
      <c r="C25"/>
    </row>
    <row r="26" spans="1:3" ht="18.75" customHeight="1">
      <c r="A26"/>
      <c r="B26"/>
      <c r="C26"/>
    </row>
    <row r="27" spans="1:3" ht="18.75" customHeight="1">
      <c r="A27"/>
      <c r="B27"/>
      <c r="C27"/>
    </row>
    <row r="28" spans="1:3" ht="18.75" customHeight="1">
      <c r="A28"/>
      <c r="B28"/>
      <c r="C28"/>
    </row>
    <row r="29" spans="1:3" ht="18.75" customHeight="1">
      <c r="A29"/>
      <c r="B29"/>
      <c r="C29"/>
    </row>
    <row r="30" spans="1:3" ht="18.75" customHeight="1">
      <c r="A30"/>
      <c r="B30"/>
      <c r="C30"/>
    </row>
    <row r="31" spans="1:3" ht="18.75" customHeight="1">
      <c r="A31"/>
      <c r="B31"/>
      <c r="C31"/>
    </row>
    <row r="32" spans="1:3" ht="18.75" customHeight="1">
      <c r="A32"/>
      <c r="B32"/>
      <c r="C32"/>
    </row>
    <row r="33" spans="1:3" ht="18.75" customHeight="1">
      <c r="A33"/>
      <c r="B33"/>
      <c r="C33"/>
    </row>
    <row r="34" spans="1:3" ht="18.75" customHeight="1">
      <c r="A34"/>
      <c r="B34"/>
      <c r="C34"/>
    </row>
    <row r="35" spans="1:3" ht="18.75" customHeight="1">
      <c r="A35"/>
      <c r="B35"/>
      <c r="C35"/>
    </row>
  </sheetData>
  <phoneticPr fontId="5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100" workbookViewId="0"/>
  </sheetViews>
  <sheetFormatPr defaultRowHeight="18.75" customHeight="1"/>
  <cols>
    <col min="1" max="1" width="47.140625" style="3" customWidth="1"/>
    <col min="2" max="2" width="14.140625" style="5" customWidth="1"/>
    <col min="3" max="3" width="16" style="4" customWidth="1"/>
    <col min="4" max="16384" width="9.140625" style="1"/>
  </cols>
  <sheetData>
    <row r="1" spans="1:3" s="2" customFormat="1" ht="18.75" customHeight="1">
      <c r="A1" s="106" t="s">
        <v>376</v>
      </c>
      <c r="B1" s="119"/>
      <c r="C1" s="460"/>
    </row>
    <row r="2" spans="1:3" ht="18.75" customHeight="1">
      <c r="A2" s="51"/>
      <c r="B2" s="43"/>
      <c r="C2" s="461"/>
    </row>
    <row r="3" spans="1:3" s="2" customFormat="1" ht="18.75" customHeight="1">
      <c r="A3" s="37" t="s">
        <v>21</v>
      </c>
      <c r="B3" s="38">
        <v>2005</v>
      </c>
      <c r="C3" s="462">
        <v>2006</v>
      </c>
    </row>
    <row r="4" spans="1:3" s="9" customFormat="1" ht="18.75" customHeight="1">
      <c r="A4" s="39"/>
      <c r="B4" s="122"/>
      <c r="C4" s="463"/>
    </row>
    <row r="5" spans="1:3" s="2" customFormat="1" ht="18.75" customHeight="1">
      <c r="A5" s="37"/>
      <c r="B5" s="38"/>
      <c r="C5" s="462"/>
    </row>
    <row r="6" spans="1:3" s="2" customFormat="1" ht="18.75" customHeight="1">
      <c r="A6" s="41"/>
      <c r="B6" s="43"/>
      <c r="C6" s="461"/>
    </row>
    <row r="7" spans="1:3" s="2" customFormat="1" ht="18.75" customHeight="1">
      <c r="A7" s="41"/>
      <c r="B7" s="43"/>
      <c r="C7" s="461"/>
    </row>
    <row r="8" spans="1:3" s="2" customFormat="1" ht="18.75" customHeight="1">
      <c r="A8" s="41"/>
      <c r="B8" s="43"/>
      <c r="C8" s="461"/>
    </row>
    <row r="9" spans="1:3" s="2" customFormat="1" ht="18.75" customHeight="1">
      <c r="A9" s="229" t="s">
        <v>466</v>
      </c>
      <c r="B9" s="43"/>
      <c r="C9" s="461">
        <v>55000</v>
      </c>
    </row>
    <row r="10" spans="1:3" ht="18.75" customHeight="1">
      <c r="A10" s="41"/>
      <c r="B10" s="43"/>
      <c r="C10" s="461"/>
    </row>
    <row r="11" spans="1:3" ht="18.75" customHeight="1">
      <c r="A11" s="41" t="s">
        <v>730</v>
      </c>
      <c r="B11" s="43"/>
      <c r="C11" s="461"/>
    </row>
    <row r="12" spans="1:3" ht="18.75" customHeight="1">
      <c r="A12" s="41" t="s">
        <v>731</v>
      </c>
      <c r="B12" s="43"/>
      <c r="C12" s="461"/>
    </row>
    <row r="13" spans="1:3" ht="18.75" customHeight="1">
      <c r="A13" s="41"/>
      <c r="B13" s="43"/>
      <c r="C13" s="461"/>
    </row>
    <row r="14" spans="1:3" ht="18.75" customHeight="1">
      <c r="A14" s="41" t="s">
        <v>804</v>
      </c>
      <c r="B14" s="43"/>
      <c r="C14" s="461">
        <v>-7260</v>
      </c>
    </row>
    <row r="15" spans="1:3" ht="18.75" customHeight="1">
      <c r="A15" s="789" t="s">
        <v>904</v>
      </c>
      <c r="B15" s="43"/>
      <c r="C15" s="461">
        <v>-5000</v>
      </c>
    </row>
    <row r="16" spans="1:3" s="2" customFormat="1" ht="18.75" customHeight="1">
      <c r="A16" s="41"/>
      <c r="B16" s="50"/>
      <c r="C16" s="461"/>
    </row>
    <row r="17" spans="1:3" ht="18.75" customHeight="1">
      <c r="A17" s="51"/>
      <c r="B17" s="43"/>
      <c r="C17" s="461"/>
    </row>
    <row r="18" spans="1:3" ht="18.75" customHeight="1">
      <c r="A18" s="51"/>
      <c r="B18" s="43"/>
      <c r="C18" s="461"/>
    </row>
    <row r="19" spans="1:3" ht="18.75" customHeight="1">
      <c r="A19" s="52" t="s">
        <v>19</v>
      </c>
      <c r="B19" s="264">
        <f>SUM(B4:B18)</f>
        <v>0</v>
      </c>
      <c r="C19" s="464">
        <f>SUM(C4:C18)</f>
        <v>42740</v>
      </c>
    </row>
    <row r="20" spans="1:3" ht="18.75" customHeight="1">
      <c r="A20"/>
      <c r="B20"/>
      <c r="C20"/>
    </row>
    <row r="21" spans="1:3" ht="18.75" customHeight="1">
      <c r="A21"/>
      <c r="B21"/>
      <c r="C21"/>
    </row>
    <row r="22" spans="1:3" ht="18.75" customHeight="1">
      <c r="A22"/>
      <c r="B22"/>
      <c r="C22"/>
    </row>
    <row r="23" spans="1:3" ht="18.75" customHeight="1">
      <c r="A23"/>
      <c r="B23"/>
      <c r="C23"/>
    </row>
    <row r="24" spans="1:3" ht="18.75" customHeight="1">
      <c r="A24"/>
      <c r="B24"/>
      <c r="C24"/>
    </row>
    <row r="25" spans="1:3" ht="18.75" customHeight="1">
      <c r="A25"/>
      <c r="B25"/>
      <c r="C25"/>
    </row>
    <row r="26" spans="1:3" ht="18.75" customHeight="1">
      <c r="A26"/>
      <c r="B26"/>
      <c r="C26"/>
    </row>
    <row r="27" spans="1:3" ht="18.75" customHeight="1">
      <c r="A27"/>
      <c r="B27"/>
      <c r="C27"/>
    </row>
    <row r="28" spans="1:3" ht="18.75" customHeight="1">
      <c r="A28"/>
      <c r="B28"/>
      <c r="C28"/>
    </row>
    <row r="29" spans="1:3" ht="18.75" customHeight="1">
      <c r="A29"/>
      <c r="B29"/>
      <c r="C29"/>
    </row>
    <row r="30" spans="1:3" ht="18.75" customHeight="1">
      <c r="A30"/>
      <c r="B30"/>
      <c r="C30"/>
    </row>
    <row r="31" spans="1:3" ht="18.75" customHeight="1">
      <c r="A31"/>
      <c r="B31"/>
      <c r="C31"/>
    </row>
    <row r="32" spans="1:3" ht="18.75" customHeight="1">
      <c r="A32"/>
      <c r="B32"/>
      <c r="C32"/>
    </row>
    <row r="33" spans="1:3" ht="18.75" customHeight="1">
      <c r="A33"/>
      <c r="B33"/>
      <c r="C33"/>
    </row>
    <row r="34" spans="1:3" ht="18.75" customHeight="1">
      <c r="A34"/>
      <c r="B34"/>
      <c r="C34"/>
    </row>
    <row r="35" spans="1:3" ht="18.75" customHeight="1">
      <c r="A35"/>
      <c r="B35"/>
      <c r="C35"/>
    </row>
  </sheetData>
  <phoneticPr fontId="0" type="noConversion"/>
  <printOptions horizontalCentered="1"/>
  <pageMargins left="0.75" right="0.75" top="1" bottom="1" header="0.5" footer="0.5"/>
  <pageSetup orientation="portrait" horizontalDpi="4294967292" verticalDpi="300" r:id="rId1"/>
  <headerFooter alignWithMargins="0">
    <oddFooter>&amp;L&amp;Z&amp;F,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14" workbookViewId="0">
      <selection activeCell="E45" sqref="E45"/>
    </sheetView>
  </sheetViews>
  <sheetFormatPr defaultRowHeight="12.75"/>
  <cols>
    <col min="1" max="1" width="4.7109375" customWidth="1"/>
    <col min="2" max="2" width="31.7109375" customWidth="1"/>
    <col min="3" max="3" width="14.5703125" customWidth="1"/>
    <col min="4" max="6" width="15.28515625" customWidth="1"/>
    <col min="7" max="7" width="17.140625" customWidth="1"/>
  </cols>
  <sheetData>
    <row r="1" spans="1:7" ht="18.75" customHeight="1" thickBot="1">
      <c r="A1" s="639"/>
      <c r="B1" s="641" t="s">
        <v>0</v>
      </c>
      <c r="C1" s="657" t="s">
        <v>786</v>
      </c>
      <c r="D1" s="656" t="s">
        <v>773</v>
      </c>
      <c r="E1" s="735" t="s">
        <v>867</v>
      </c>
      <c r="F1" s="735"/>
      <c r="G1" s="648" t="s">
        <v>775</v>
      </c>
    </row>
    <row r="2" spans="1:7" ht="12.6" customHeight="1">
      <c r="A2" s="665"/>
      <c r="B2" s="637" t="s">
        <v>844</v>
      </c>
      <c r="C2" s="740">
        <v>1367208</v>
      </c>
      <c r="D2" s="704">
        <v>1374426</v>
      </c>
      <c r="E2" s="736">
        <v>1374426</v>
      </c>
      <c r="F2" s="736"/>
      <c r="G2" s="702" t="s">
        <v>845</v>
      </c>
    </row>
    <row r="3" spans="1:7" ht="12.6" customHeight="1">
      <c r="A3" s="667"/>
      <c r="B3" s="94" t="s">
        <v>846</v>
      </c>
      <c r="C3" s="741">
        <v>1010048</v>
      </c>
      <c r="D3" s="705">
        <v>1171076</v>
      </c>
      <c r="E3" s="705">
        <v>1250000</v>
      </c>
      <c r="F3" s="705"/>
      <c r="G3" s="701" t="s">
        <v>847</v>
      </c>
    </row>
    <row r="4" spans="1:7" ht="12.6" customHeight="1">
      <c r="A4" s="669"/>
      <c r="B4" s="94" t="s">
        <v>1</v>
      </c>
      <c r="C4" s="741">
        <v>38625</v>
      </c>
      <c r="D4" s="705">
        <v>38625</v>
      </c>
      <c r="E4" s="705">
        <v>94000</v>
      </c>
      <c r="F4" s="705"/>
      <c r="G4" s="670"/>
    </row>
    <row r="5" spans="1:7" ht="12.6" customHeight="1">
      <c r="A5" s="671"/>
      <c r="B5" s="603" t="s">
        <v>858</v>
      </c>
      <c r="C5" s="741"/>
      <c r="D5" s="705">
        <v>17000</v>
      </c>
      <c r="E5" s="705">
        <v>15797</v>
      </c>
      <c r="F5" s="705"/>
      <c r="G5" s="701" t="s">
        <v>848</v>
      </c>
    </row>
    <row r="6" spans="1:7" ht="12.6" customHeight="1">
      <c r="A6" s="671"/>
      <c r="B6" s="603" t="s">
        <v>796</v>
      </c>
      <c r="C6" s="741">
        <v>100000</v>
      </c>
      <c r="D6" s="705">
        <v>150000</v>
      </c>
      <c r="E6" s="705">
        <v>81850</v>
      </c>
      <c r="F6" s="705"/>
      <c r="G6" s="668" t="s">
        <v>791</v>
      </c>
    </row>
    <row r="7" spans="1:7" ht="12.6" customHeight="1">
      <c r="A7" s="671"/>
      <c r="B7" s="603" t="s">
        <v>781</v>
      </c>
      <c r="C7" s="741">
        <v>718943</v>
      </c>
      <c r="D7" s="705">
        <v>718943</v>
      </c>
      <c r="E7" s="705">
        <v>718943</v>
      </c>
      <c r="F7" s="705"/>
      <c r="G7" s="670"/>
    </row>
    <row r="8" spans="1:7" ht="12.6" customHeight="1">
      <c r="A8" s="671"/>
      <c r="B8" s="603" t="s">
        <v>415</v>
      </c>
      <c r="C8" s="741">
        <v>55000</v>
      </c>
      <c r="D8" s="705">
        <v>47740</v>
      </c>
      <c r="E8" s="705">
        <v>47740</v>
      </c>
      <c r="F8" s="705"/>
      <c r="G8" s="668" t="s">
        <v>792</v>
      </c>
    </row>
    <row r="9" spans="1:7" ht="12.6" customHeight="1">
      <c r="A9" s="673"/>
      <c r="B9" s="146" t="s">
        <v>225</v>
      </c>
      <c r="C9" s="742">
        <v>8645</v>
      </c>
      <c r="D9" s="706">
        <v>8645</v>
      </c>
      <c r="E9" s="712">
        <v>7145</v>
      </c>
      <c r="F9" s="712"/>
      <c r="G9" s="670"/>
    </row>
    <row r="10" spans="1:7" ht="13.5" customHeight="1" thickBot="1">
      <c r="A10" s="674"/>
      <c r="B10" s="629" t="s">
        <v>2</v>
      </c>
      <c r="C10" s="743">
        <f>SUM(C2:C9)</f>
        <v>3298469</v>
      </c>
      <c r="D10" s="707">
        <f>SUM(D2:D9)</f>
        <v>3526455</v>
      </c>
      <c r="E10" s="737">
        <f>SUM(E2:E9)</f>
        <v>3589901</v>
      </c>
      <c r="F10" s="737"/>
      <c r="G10" s="675"/>
    </row>
    <row r="11" spans="1:7" ht="14.25" customHeight="1" thickBot="1">
      <c r="A11" s="634" t="s">
        <v>158</v>
      </c>
      <c r="B11" s="635" t="s">
        <v>3</v>
      </c>
      <c r="C11" s="906" t="s">
        <v>774</v>
      </c>
      <c r="D11" s="907"/>
      <c r="E11" s="733"/>
      <c r="F11" s="733"/>
      <c r="G11" s="647"/>
    </row>
    <row r="12" spans="1:7" ht="12" customHeight="1">
      <c r="A12" s="676">
        <v>1</v>
      </c>
      <c r="B12" s="632" t="s">
        <v>490</v>
      </c>
      <c r="C12" s="744">
        <v>1192143</v>
      </c>
      <c r="D12" s="708">
        <v>1194643</v>
      </c>
      <c r="E12" s="708"/>
      <c r="F12" s="708"/>
      <c r="G12" s="677" t="s">
        <v>810</v>
      </c>
    </row>
    <row r="13" spans="1:7" ht="12" customHeight="1">
      <c r="A13" s="678">
        <v>2</v>
      </c>
      <c r="B13" s="138" t="s">
        <v>5</v>
      </c>
      <c r="C13" s="745">
        <v>5000</v>
      </c>
      <c r="D13" s="709">
        <v>5000</v>
      </c>
      <c r="E13" s="709"/>
      <c r="F13" s="709"/>
      <c r="G13" s="670"/>
    </row>
    <row r="14" spans="1:7" ht="12" customHeight="1">
      <c r="A14" s="678">
        <v>3</v>
      </c>
      <c r="B14" s="138" t="s">
        <v>370</v>
      </c>
      <c r="C14" s="741">
        <v>41078</v>
      </c>
      <c r="D14" s="705">
        <v>41078</v>
      </c>
      <c r="E14" s="705"/>
      <c r="F14" s="705"/>
      <c r="G14" s="670"/>
    </row>
    <row r="15" spans="1:7" ht="12" customHeight="1">
      <c r="A15" s="678">
        <v>4</v>
      </c>
      <c r="B15" s="138" t="s">
        <v>780</v>
      </c>
      <c r="C15" s="741">
        <v>2500</v>
      </c>
      <c r="D15" s="705">
        <v>2500</v>
      </c>
      <c r="E15" s="705"/>
      <c r="F15" s="705"/>
      <c r="G15" s="670"/>
    </row>
    <row r="16" spans="1:7" ht="12" customHeight="1">
      <c r="A16" s="679">
        <v>5</v>
      </c>
      <c r="B16" s="140" t="s">
        <v>4</v>
      </c>
      <c r="C16" s="741">
        <v>17000</v>
      </c>
      <c r="D16" s="710">
        <v>17000</v>
      </c>
      <c r="E16" s="710"/>
      <c r="F16" s="710"/>
      <c r="G16" s="670"/>
    </row>
    <row r="17" spans="1:7" ht="12" customHeight="1">
      <c r="A17" s="678">
        <v>6</v>
      </c>
      <c r="B17" s="141" t="s">
        <v>189</v>
      </c>
      <c r="C17" s="741">
        <v>4240</v>
      </c>
      <c r="D17" s="705">
        <v>4240</v>
      </c>
      <c r="E17" s="705"/>
      <c r="F17" s="705"/>
      <c r="G17" s="670"/>
    </row>
    <row r="18" spans="1:7" ht="12" customHeight="1">
      <c r="A18" s="678">
        <v>7</v>
      </c>
      <c r="B18" s="141" t="s">
        <v>162</v>
      </c>
      <c r="C18" s="741">
        <v>22850</v>
      </c>
      <c r="D18" s="705">
        <v>22850</v>
      </c>
      <c r="E18" s="705"/>
      <c r="F18" s="705"/>
      <c r="G18" s="670"/>
    </row>
    <row r="19" spans="1:7" ht="12" customHeight="1">
      <c r="A19" s="678">
        <v>8</v>
      </c>
      <c r="B19" s="138" t="s">
        <v>163</v>
      </c>
      <c r="C19" s="741">
        <v>16600</v>
      </c>
      <c r="D19" s="705">
        <v>16600</v>
      </c>
      <c r="E19" s="705"/>
      <c r="F19" s="705"/>
      <c r="G19" s="670"/>
    </row>
    <row r="20" spans="1:7" ht="12" customHeight="1">
      <c r="A20" s="722">
        <v>9</v>
      </c>
      <c r="B20" s="723" t="s">
        <v>857</v>
      </c>
      <c r="C20" s="746">
        <v>48887</v>
      </c>
      <c r="D20" s="724">
        <v>48887</v>
      </c>
      <c r="E20" s="738"/>
      <c r="F20" s="738"/>
      <c r="G20" s="725"/>
    </row>
    <row r="21" spans="1:7" ht="10.5" customHeight="1">
      <c r="A21" s="722">
        <v>6081</v>
      </c>
      <c r="B21" s="723" t="s">
        <v>863</v>
      </c>
      <c r="C21" s="746"/>
      <c r="D21" s="724">
        <v>48000</v>
      </c>
      <c r="E21" s="738"/>
      <c r="F21" s="738"/>
      <c r="G21" s="726" t="s">
        <v>864</v>
      </c>
    </row>
    <row r="22" spans="1:7" ht="12" customHeight="1">
      <c r="A22" s="678">
        <v>10</v>
      </c>
      <c r="B22" s="140" t="s">
        <v>9</v>
      </c>
      <c r="C22" s="741">
        <v>4535</v>
      </c>
      <c r="D22" s="705">
        <v>4535</v>
      </c>
      <c r="E22" s="705"/>
      <c r="F22" s="705"/>
      <c r="G22" s="670"/>
    </row>
    <row r="23" spans="1:7" ht="12" customHeight="1">
      <c r="A23" s="678">
        <v>11</v>
      </c>
      <c r="B23" s="140" t="s">
        <v>217</v>
      </c>
      <c r="C23" s="741">
        <v>12110</v>
      </c>
      <c r="D23" s="710">
        <v>12110</v>
      </c>
      <c r="E23" s="710"/>
      <c r="F23" s="710"/>
      <c r="G23" s="670"/>
    </row>
    <row r="24" spans="1:7" ht="12" customHeight="1">
      <c r="A24" s="678">
        <v>12</v>
      </c>
      <c r="B24" s="138" t="s">
        <v>139</v>
      </c>
      <c r="C24" s="741">
        <v>40020</v>
      </c>
      <c r="D24" s="705">
        <v>40020</v>
      </c>
      <c r="E24" s="705"/>
      <c r="F24" s="705"/>
      <c r="G24" s="670"/>
    </row>
    <row r="25" spans="1:7" ht="12" customHeight="1">
      <c r="A25" s="678">
        <v>13</v>
      </c>
      <c r="B25" s="138" t="s">
        <v>16</v>
      </c>
      <c r="C25" s="741">
        <v>3415</v>
      </c>
      <c r="D25" s="705">
        <v>3415</v>
      </c>
      <c r="E25" s="705"/>
      <c r="F25" s="705"/>
      <c r="G25" s="670"/>
    </row>
    <row r="26" spans="1:7" ht="12" customHeight="1">
      <c r="A26" s="678">
        <v>14</v>
      </c>
      <c r="B26" s="138" t="s">
        <v>141</v>
      </c>
      <c r="C26" s="741">
        <v>21057</v>
      </c>
      <c r="D26" s="705">
        <v>21057</v>
      </c>
      <c r="E26" s="705"/>
      <c r="F26" s="705"/>
      <c r="G26" s="670"/>
    </row>
    <row r="27" spans="1:7" ht="12" customHeight="1">
      <c r="A27" s="678">
        <v>15</v>
      </c>
      <c r="B27" s="140" t="s">
        <v>10</v>
      </c>
      <c r="C27" s="741">
        <v>4990</v>
      </c>
      <c r="D27" s="705">
        <v>4990</v>
      </c>
      <c r="E27" s="705"/>
      <c r="F27" s="705"/>
      <c r="G27" s="670"/>
    </row>
    <row r="28" spans="1:7" ht="12" customHeight="1">
      <c r="A28" s="678">
        <v>16</v>
      </c>
      <c r="B28" s="138" t="s">
        <v>126</v>
      </c>
      <c r="C28" s="741">
        <v>11165</v>
      </c>
      <c r="D28" s="705">
        <v>11165</v>
      </c>
      <c r="E28" s="705"/>
      <c r="F28" s="705"/>
      <c r="G28" s="670"/>
    </row>
    <row r="29" spans="1:7" ht="12" customHeight="1">
      <c r="A29" s="678">
        <v>17</v>
      </c>
      <c r="B29" s="138" t="s">
        <v>152</v>
      </c>
      <c r="C29" s="741">
        <v>1400</v>
      </c>
      <c r="D29" s="705">
        <v>1400</v>
      </c>
      <c r="E29" s="705"/>
      <c r="F29" s="705"/>
      <c r="G29" s="670"/>
    </row>
    <row r="30" spans="1:7" ht="12" customHeight="1">
      <c r="A30" s="678">
        <v>18</v>
      </c>
      <c r="B30" s="138" t="s">
        <v>146</v>
      </c>
      <c r="C30" s="741">
        <v>10000</v>
      </c>
      <c r="D30" s="705">
        <v>10000</v>
      </c>
      <c r="E30" s="705"/>
      <c r="F30" s="705"/>
      <c r="G30" s="670"/>
    </row>
    <row r="31" spans="1:7" ht="12" customHeight="1">
      <c r="A31" s="678">
        <v>19</v>
      </c>
      <c r="B31" s="138" t="s">
        <v>188</v>
      </c>
      <c r="C31" s="741">
        <v>5000</v>
      </c>
      <c r="D31" s="705">
        <v>0</v>
      </c>
      <c r="E31" s="705"/>
      <c r="F31" s="705"/>
      <c r="G31" s="682">
        <v>38705</v>
      </c>
    </row>
    <row r="32" spans="1:7" ht="12" customHeight="1">
      <c r="A32" s="678">
        <v>20</v>
      </c>
      <c r="B32" s="138" t="s">
        <v>13</v>
      </c>
      <c r="C32" s="741">
        <v>275</v>
      </c>
      <c r="D32" s="705">
        <v>425</v>
      </c>
      <c r="E32" s="705"/>
      <c r="F32" s="705"/>
      <c r="G32" s="668" t="s">
        <v>782</v>
      </c>
    </row>
    <row r="33" spans="1:7" ht="12" customHeight="1">
      <c r="A33" s="678">
        <v>21</v>
      </c>
      <c r="B33" s="138" t="s">
        <v>144</v>
      </c>
      <c r="C33" s="741">
        <v>1100</v>
      </c>
      <c r="D33" s="705">
        <v>1100</v>
      </c>
      <c r="E33" s="705"/>
      <c r="F33" s="705"/>
      <c r="G33" s="670"/>
    </row>
    <row r="34" spans="1:7" ht="12" customHeight="1">
      <c r="A34" s="678">
        <v>22</v>
      </c>
      <c r="B34" s="138" t="s">
        <v>15</v>
      </c>
      <c r="C34" s="741">
        <v>16905</v>
      </c>
      <c r="D34" s="705">
        <v>16905</v>
      </c>
      <c r="E34" s="705"/>
      <c r="F34" s="705"/>
      <c r="G34" s="670"/>
    </row>
    <row r="35" spans="1:7" ht="12" customHeight="1">
      <c r="A35" s="678">
        <v>23</v>
      </c>
      <c r="B35" s="138" t="s">
        <v>8</v>
      </c>
      <c r="C35" s="741">
        <v>37025</v>
      </c>
      <c r="D35" s="705">
        <v>37025</v>
      </c>
      <c r="E35" s="705"/>
      <c r="F35" s="705"/>
      <c r="G35" s="670"/>
    </row>
    <row r="36" spans="1:7" ht="12" customHeight="1">
      <c r="A36" s="678">
        <v>24</v>
      </c>
      <c r="B36" s="138" t="s">
        <v>11</v>
      </c>
      <c r="C36" s="741">
        <v>2525</v>
      </c>
      <c r="D36" s="705">
        <v>2625</v>
      </c>
      <c r="E36" s="705"/>
      <c r="F36" s="705"/>
      <c r="G36" s="668" t="s">
        <v>784</v>
      </c>
    </row>
    <row r="37" spans="1:7" ht="12" customHeight="1">
      <c r="A37" s="678">
        <v>25</v>
      </c>
      <c r="B37" s="138" t="s">
        <v>289</v>
      </c>
      <c r="C37" s="741">
        <v>18700</v>
      </c>
      <c r="D37" s="705">
        <v>18700</v>
      </c>
      <c r="E37" s="705"/>
      <c r="F37" s="705"/>
      <c r="G37" s="670"/>
    </row>
    <row r="38" spans="1:7" ht="12" customHeight="1">
      <c r="A38" s="678">
        <v>26</v>
      </c>
      <c r="B38" s="140" t="s">
        <v>225</v>
      </c>
      <c r="C38" s="741">
        <v>13100</v>
      </c>
      <c r="D38" s="705">
        <v>13100</v>
      </c>
      <c r="E38" s="705"/>
      <c r="F38" s="705"/>
      <c r="G38" s="670"/>
    </row>
    <row r="39" spans="1:7" ht="12" customHeight="1">
      <c r="A39" s="678">
        <v>27</v>
      </c>
      <c r="B39" s="138" t="s">
        <v>290</v>
      </c>
      <c r="C39" s="741">
        <v>5700</v>
      </c>
      <c r="D39" s="705">
        <v>5700</v>
      </c>
      <c r="E39" s="705"/>
      <c r="F39" s="705"/>
      <c r="G39" s="670"/>
    </row>
    <row r="40" spans="1:7" ht="12" customHeight="1">
      <c r="A40" s="678">
        <v>28</v>
      </c>
      <c r="B40" s="138" t="s">
        <v>143</v>
      </c>
      <c r="C40" s="741">
        <v>7950</v>
      </c>
      <c r="D40" s="705">
        <v>10450</v>
      </c>
      <c r="E40" s="705"/>
      <c r="F40" s="705"/>
      <c r="G40" s="668" t="s">
        <v>785</v>
      </c>
    </row>
    <row r="41" spans="1:7" ht="12" customHeight="1">
      <c r="A41" s="678">
        <v>29</v>
      </c>
      <c r="B41" s="138" t="s">
        <v>6</v>
      </c>
      <c r="C41" s="741">
        <v>16628</v>
      </c>
      <c r="D41" s="705">
        <v>16628</v>
      </c>
      <c r="E41" s="705"/>
      <c r="F41" s="705"/>
      <c r="G41" s="670"/>
    </row>
    <row r="42" spans="1:7" ht="12" customHeight="1">
      <c r="A42" s="678">
        <v>30</v>
      </c>
      <c r="B42" s="138" t="s">
        <v>7</v>
      </c>
      <c r="C42" s="741">
        <v>36546</v>
      </c>
      <c r="D42" s="705">
        <v>36546</v>
      </c>
      <c r="E42" s="705"/>
      <c r="F42" s="705"/>
      <c r="G42" s="670"/>
    </row>
    <row r="43" spans="1:7" ht="12" customHeight="1">
      <c r="A43" s="678">
        <v>31</v>
      </c>
      <c r="B43" s="138" t="s">
        <v>142</v>
      </c>
      <c r="C43" s="741">
        <v>292500</v>
      </c>
      <c r="D43" s="705">
        <v>292500</v>
      </c>
      <c r="E43" s="705"/>
      <c r="F43" s="705"/>
      <c r="G43" s="670"/>
    </row>
    <row r="44" spans="1:7" ht="12" customHeight="1">
      <c r="A44" s="678">
        <v>32</v>
      </c>
      <c r="B44" s="138" t="s">
        <v>12</v>
      </c>
      <c r="C44" s="741">
        <v>1081730</v>
      </c>
      <c r="D44" s="705">
        <v>1081730</v>
      </c>
      <c r="E44" s="705"/>
      <c r="F44" s="705"/>
      <c r="G44" s="670"/>
    </row>
    <row r="45" spans="1:7" ht="12" customHeight="1">
      <c r="A45" s="678">
        <v>33</v>
      </c>
      <c r="B45" s="138" t="s">
        <v>232</v>
      </c>
      <c r="C45" s="741">
        <v>3000</v>
      </c>
      <c r="D45" s="705">
        <v>3000</v>
      </c>
      <c r="E45" s="705"/>
      <c r="F45" s="705"/>
      <c r="G45" s="670"/>
    </row>
    <row r="46" spans="1:7" ht="12" customHeight="1">
      <c r="A46" s="678">
        <v>34</v>
      </c>
      <c r="B46" s="138" t="s">
        <v>33</v>
      </c>
      <c r="C46" s="741">
        <v>369763</v>
      </c>
      <c r="D46" s="705">
        <v>369763</v>
      </c>
      <c r="E46" s="705"/>
      <c r="F46" s="705"/>
      <c r="G46" s="670"/>
    </row>
    <row r="47" spans="1:7" ht="12" customHeight="1">
      <c r="A47" s="678">
        <v>35</v>
      </c>
      <c r="B47" s="140" t="s">
        <v>145</v>
      </c>
      <c r="C47" s="741">
        <v>500</v>
      </c>
      <c r="D47" s="705">
        <v>2000</v>
      </c>
      <c r="E47" s="705"/>
      <c r="F47" s="705"/>
      <c r="G47" s="668" t="s">
        <v>783</v>
      </c>
    </row>
    <row r="48" spans="1:7" ht="12" customHeight="1">
      <c r="A48" s="678">
        <v>36</v>
      </c>
      <c r="B48" s="140" t="s">
        <v>18</v>
      </c>
      <c r="C48" s="741">
        <v>14000</v>
      </c>
      <c r="D48" s="710">
        <v>14000</v>
      </c>
      <c r="E48" s="710"/>
      <c r="F48" s="710"/>
      <c r="G48" s="670"/>
    </row>
    <row r="49" spans="1:7" ht="12" customHeight="1">
      <c r="A49" s="678">
        <v>37</v>
      </c>
      <c r="B49" s="138" t="s">
        <v>291</v>
      </c>
      <c r="C49" s="747">
        <v>11372</v>
      </c>
      <c r="D49" s="711">
        <v>11372</v>
      </c>
      <c r="E49" s="711"/>
      <c r="F49" s="711"/>
      <c r="G49" s="670"/>
    </row>
    <row r="50" spans="1:7" ht="12" customHeight="1">
      <c r="A50" s="678">
        <v>38</v>
      </c>
      <c r="B50" s="138" t="s">
        <v>17</v>
      </c>
      <c r="C50" s="741">
        <v>500</v>
      </c>
      <c r="D50" s="705">
        <v>500</v>
      </c>
      <c r="E50" s="705"/>
      <c r="F50" s="705"/>
      <c r="G50" s="670"/>
    </row>
    <row r="51" spans="1:7" ht="12" customHeight="1">
      <c r="A51" s="678">
        <v>39</v>
      </c>
      <c r="B51" s="138" t="s">
        <v>292</v>
      </c>
      <c r="C51" s="741">
        <v>2800</v>
      </c>
      <c r="D51" s="705">
        <v>2800</v>
      </c>
      <c r="E51" s="705"/>
      <c r="F51" s="705"/>
      <c r="G51" s="670"/>
    </row>
    <row r="52" spans="1:7" ht="12.6" customHeight="1">
      <c r="A52" s="678">
        <v>40</v>
      </c>
      <c r="B52" s="138" t="s">
        <v>373</v>
      </c>
      <c r="C52" s="741">
        <v>2050</v>
      </c>
      <c r="D52" s="705">
        <v>4050</v>
      </c>
      <c r="E52" s="705"/>
      <c r="F52" s="705"/>
      <c r="G52" s="683" t="s">
        <v>788</v>
      </c>
    </row>
    <row r="53" spans="1:7" ht="19.5" customHeight="1">
      <c r="A53" s="684">
        <v>56</v>
      </c>
      <c r="B53" s="403" t="s">
        <v>778</v>
      </c>
      <c r="C53" s="748"/>
      <c r="D53" s="712">
        <v>200000</v>
      </c>
      <c r="E53" s="712"/>
      <c r="F53" s="712"/>
      <c r="G53" s="685" t="s">
        <v>779</v>
      </c>
    </row>
    <row r="54" spans="1:7" ht="12.75" customHeight="1">
      <c r="A54" s="684">
        <v>57</v>
      </c>
      <c r="B54" s="403" t="s">
        <v>849</v>
      </c>
      <c r="C54" s="748"/>
      <c r="D54" s="712">
        <v>218246</v>
      </c>
      <c r="E54" s="712"/>
      <c r="F54" s="712"/>
      <c r="G54" s="703" t="s">
        <v>850</v>
      </c>
    </row>
    <row r="55" spans="1:7" ht="12.6" customHeight="1" thickBot="1">
      <c r="A55" s="686">
        <v>60</v>
      </c>
      <c r="B55" s="687" t="s">
        <v>383</v>
      </c>
      <c r="C55" s="749">
        <v>55000</v>
      </c>
      <c r="D55" s="713">
        <v>47740</v>
      </c>
      <c r="E55" s="713"/>
      <c r="F55" s="713"/>
      <c r="G55" s="690" t="s">
        <v>792</v>
      </c>
    </row>
    <row r="56" spans="1:7" ht="14.25" customHeight="1">
      <c r="A56" s="662"/>
      <c r="B56" s="663" t="s">
        <v>19</v>
      </c>
      <c r="C56" s="750">
        <f>SUM(C12:C55)</f>
        <v>3453659</v>
      </c>
      <c r="D56" s="714">
        <f>SUM(D12:D55)</f>
        <v>3916395</v>
      </c>
      <c r="E56" s="739"/>
      <c r="F56" s="739"/>
    </row>
    <row r="57" spans="1:7">
      <c r="A57" s="715"/>
      <c r="B57" s="715"/>
      <c r="C57" t="s">
        <v>851</v>
      </c>
    </row>
    <row r="59" spans="1:7" ht="13.5" customHeight="1">
      <c r="A59" s="31"/>
      <c r="B59" s="53"/>
      <c r="C59" s="53"/>
    </row>
  </sheetData>
  <mergeCells count="1">
    <mergeCell ref="C11:D11"/>
  </mergeCells>
  <phoneticPr fontId="50" type="noConversion"/>
  <printOptions horizontalCentered="1"/>
  <pageMargins left="0.75" right="0.75" top="0.5" bottom="0.75" header="0.25" footer="0.25"/>
  <pageSetup orientation="portrait" r:id="rId1"/>
  <headerFooter alignWithMargins="0">
    <oddHeader xml:space="preserve">&amp;CTCESD Approved BUDGET
</oddHeader>
    <oddFooter>&amp;L&amp;Z&amp;F,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49" workbookViewId="0">
      <selection activeCell="A58" sqref="A58"/>
    </sheetView>
  </sheetViews>
  <sheetFormatPr defaultRowHeight="12.75"/>
  <cols>
    <col min="1" max="1" width="4.7109375" customWidth="1"/>
    <col min="2" max="2" width="31.7109375" customWidth="1"/>
    <col min="3" max="3" width="14.5703125" customWidth="1"/>
    <col min="4" max="4" width="15.28515625" customWidth="1"/>
    <col min="5" max="5" width="17.140625" customWidth="1"/>
  </cols>
  <sheetData>
    <row r="1" spans="1:5" ht="18.75" customHeight="1" thickBot="1">
      <c r="A1" s="639"/>
      <c r="B1" s="641" t="s">
        <v>0</v>
      </c>
      <c r="C1" s="657" t="s">
        <v>786</v>
      </c>
      <c r="D1" s="656" t="s">
        <v>773</v>
      </c>
      <c r="E1" s="648" t="s">
        <v>775</v>
      </c>
    </row>
    <row r="2" spans="1:5" ht="12.6" customHeight="1">
      <c r="A2" s="665"/>
      <c r="B2" s="637" t="s">
        <v>176</v>
      </c>
      <c r="C2" s="638">
        <v>1367208</v>
      </c>
      <c r="D2" s="658">
        <v>1383168</v>
      </c>
      <c r="E2" s="666" t="s">
        <v>789</v>
      </c>
    </row>
    <row r="3" spans="1:5" ht="12.6" customHeight="1">
      <c r="A3" s="667"/>
      <c r="B3" s="94" t="s">
        <v>353</v>
      </c>
      <c r="C3" s="45">
        <v>1010048</v>
      </c>
      <c r="D3" s="597">
        <v>1065371</v>
      </c>
      <c r="E3" s="668" t="s">
        <v>790</v>
      </c>
    </row>
    <row r="4" spans="1:5" ht="12.6" customHeight="1">
      <c r="A4" s="669"/>
      <c r="B4" s="94" t="s">
        <v>1</v>
      </c>
      <c r="C4" s="45">
        <v>38625</v>
      </c>
      <c r="D4" s="597">
        <v>38625</v>
      </c>
      <c r="E4" s="670"/>
    </row>
    <row r="5" spans="1:5" ht="12.6" customHeight="1">
      <c r="A5" s="671"/>
      <c r="B5" s="603" t="s">
        <v>378</v>
      </c>
      <c r="C5" s="45"/>
      <c r="D5" s="597">
        <v>2000</v>
      </c>
      <c r="E5" s="672" t="s">
        <v>776</v>
      </c>
    </row>
    <row r="6" spans="1:5" ht="12.6" customHeight="1">
      <c r="A6" s="671"/>
      <c r="B6" s="603" t="s">
        <v>796</v>
      </c>
      <c r="C6" s="45">
        <v>100000</v>
      </c>
      <c r="D6" s="597">
        <v>150000</v>
      </c>
      <c r="E6" s="668" t="s">
        <v>791</v>
      </c>
    </row>
    <row r="7" spans="1:5" ht="12.6" customHeight="1">
      <c r="A7" s="671"/>
      <c r="B7" s="603" t="s">
        <v>781</v>
      </c>
      <c r="C7" s="45">
        <v>718943</v>
      </c>
      <c r="D7" s="597">
        <v>718943</v>
      </c>
      <c r="E7" s="670"/>
    </row>
    <row r="8" spans="1:5" ht="12.6" customHeight="1">
      <c r="A8" s="671"/>
      <c r="B8" s="603" t="s">
        <v>415</v>
      </c>
      <c r="C8" s="45">
        <v>55000</v>
      </c>
      <c r="D8" s="597">
        <v>47740</v>
      </c>
      <c r="E8" s="668" t="s">
        <v>792</v>
      </c>
    </row>
    <row r="9" spans="1:5" ht="12.6" customHeight="1">
      <c r="A9" s="673"/>
      <c r="B9" s="146" t="s">
        <v>225</v>
      </c>
      <c r="C9" s="147">
        <v>8645</v>
      </c>
      <c r="D9" s="651">
        <v>8645</v>
      </c>
      <c r="E9" s="670"/>
    </row>
    <row r="10" spans="1:5" ht="13.5" customHeight="1" thickBot="1">
      <c r="A10" s="674"/>
      <c r="B10" s="629" t="s">
        <v>2</v>
      </c>
      <c r="C10" s="630">
        <f>SUM(C2:C9)</f>
        <v>3298469</v>
      </c>
      <c r="D10" s="643">
        <f>SUM(D2:D9)</f>
        <v>3414492</v>
      </c>
      <c r="E10" s="675"/>
    </row>
    <row r="11" spans="1:5" ht="14.25" customHeight="1" thickBot="1">
      <c r="A11" s="634" t="s">
        <v>158</v>
      </c>
      <c r="B11" s="635" t="s">
        <v>3</v>
      </c>
      <c r="C11" s="908" t="s">
        <v>774</v>
      </c>
      <c r="D11" s="909"/>
      <c r="E11" s="647"/>
    </row>
    <row r="12" spans="1:5" ht="12" customHeight="1">
      <c r="A12" s="676">
        <v>1</v>
      </c>
      <c r="B12" s="632" t="s">
        <v>490</v>
      </c>
      <c r="C12" s="633">
        <v>1192143</v>
      </c>
      <c r="D12" s="659">
        <v>1194643</v>
      </c>
      <c r="E12" s="677" t="s">
        <v>810</v>
      </c>
    </row>
    <row r="13" spans="1:5" ht="12" customHeight="1">
      <c r="A13" s="678">
        <v>2</v>
      </c>
      <c r="B13" s="138" t="s">
        <v>5</v>
      </c>
      <c r="C13" s="611">
        <v>5000</v>
      </c>
      <c r="D13" s="594">
        <v>5000</v>
      </c>
      <c r="E13" s="670"/>
    </row>
    <row r="14" spans="1:5" ht="12" customHeight="1">
      <c r="A14" s="678">
        <v>3</v>
      </c>
      <c r="B14" s="138" t="s">
        <v>370</v>
      </c>
      <c r="C14" s="612">
        <v>41078</v>
      </c>
      <c r="D14" s="595">
        <v>41078</v>
      </c>
      <c r="E14" s="670"/>
    </row>
    <row r="15" spans="1:5" ht="12" customHeight="1">
      <c r="A15" s="678">
        <v>4</v>
      </c>
      <c r="B15" s="138" t="s">
        <v>780</v>
      </c>
      <c r="C15" s="612">
        <v>2500</v>
      </c>
      <c r="D15" s="595">
        <v>2500</v>
      </c>
      <c r="E15" s="670"/>
    </row>
    <row r="16" spans="1:5" ht="12" customHeight="1">
      <c r="A16" s="679">
        <v>5</v>
      </c>
      <c r="B16" s="140" t="s">
        <v>4</v>
      </c>
      <c r="C16" s="613">
        <v>17000</v>
      </c>
      <c r="D16" s="596">
        <v>17000</v>
      </c>
      <c r="E16" s="670"/>
    </row>
    <row r="17" spans="1:5" ht="12" customHeight="1">
      <c r="A17" s="678">
        <v>6</v>
      </c>
      <c r="B17" s="141" t="s">
        <v>189</v>
      </c>
      <c r="C17" s="612">
        <v>4240</v>
      </c>
      <c r="D17" s="595">
        <v>4240</v>
      </c>
      <c r="E17" s="670"/>
    </row>
    <row r="18" spans="1:5" ht="12" customHeight="1">
      <c r="A18" s="678">
        <v>7</v>
      </c>
      <c r="B18" s="141" t="s">
        <v>162</v>
      </c>
      <c r="C18" s="614">
        <v>22850</v>
      </c>
      <c r="D18" s="597">
        <v>22850</v>
      </c>
      <c r="E18" s="670"/>
    </row>
    <row r="19" spans="1:5" ht="12" customHeight="1">
      <c r="A19" s="678">
        <v>8</v>
      </c>
      <c r="B19" s="138" t="s">
        <v>163</v>
      </c>
      <c r="C19" s="614">
        <v>16600</v>
      </c>
      <c r="D19" s="597">
        <v>16600</v>
      </c>
      <c r="E19" s="670"/>
    </row>
    <row r="20" spans="1:5" ht="10.5" customHeight="1">
      <c r="A20" s="910">
        <v>9</v>
      </c>
      <c r="B20" s="912" t="s">
        <v>371</v>
      </c>
      <c r="C20" s="914">
        <v>48887</v>
      </c>
      <c r="D20" s="916">
        <v>81887</v>
      </c>
      <c r="E20" s="680" t="s">
        <v>795</v>
      </c>
    </row>
    <row r="21" spans="1:5" ht="9.75" customHeight="1">
      <c r="A21" s="911"/>
      <c r="B21" s="913"/>
      <c r="C21" s="915"/>
      <c r="D21" s="917"/>
      <c r="E21" s="681" t="s">
        <v>794</v>
      </c>
    </row>
    <row r="22" spans="1:5" ht="12" customHeight="1">
      <c r="A22" s="678">
        <v>10</v>
      </c>
      <c r="B22" s="140" t="s">
        <v>9</v>
      </c>
      <c r="C22" s="614">
        <v>4535</v>
      </c>
      <c r="D22" s="597">
        <v>4535</v>
      </c>
      <c r="E22" s="670"/>
    </row>
    <row r="23" spans="1:5" ht="12" customHeight="1">
      <c r="A23" s="678">
        <v>11</v>
      </c>
      <c r="B23" s="140" t="s">
        <v>217</v>
      </c>
      <c r="C23" s="45">
        <v>12110</v>
      </c>
      <c r="D23" s="300">
        <v>12110</v>
      </c>
      <c r="E23" s="670"/>
    </row>
    <row r="24" spans="1:5" ht="12" customHeight="1">
      <c r="A24" s="678">
        <v>12</v>
      </c>
      <c r="B24" s="138" t="s">
        <v>139</v>
      </c>
      <c r="C24" s="612">
        <v>40020</v>
      </c>
      <c r="D24" s="595">
        <v>40020</v>
      </c>
      <c r="E24" s="670"/>
    </row>
    <row r="25" spans="1:5" ht="12" customHeight="1">
      <c r="A25" s="678">
        <v>13</v>
      </c>
      <c r="B25" s="138" t="s">
        <v>16</v>
      </c>
      <c r="C25" s="614">
        <v>3415</v>
      </c>
      <c r="D25" s="597">
        <v>3415</v>
      </c>
      <c r="E25" s="670"/>
    </row>
    <row r="26" spans="1:5" ht="12" customHeight="1">
      <c r="A26" s="678">
        <v>14</v>
      </c>
      <c r="B26" s="138" t="s">
        <v>141</v>
      </c>
      <c r="C26" s="614">
        <v>21057</v>
      </c>
      <c r="D26" s="597">
        <v>21057</v>
      </c>
      <c r="E26" s="670"/>
    </row>
    <row r="27" spans="1:5" ht="12" customHeight="1">
      <c r="A27" s="678">
        <v>15</v>
      </c>
      <c r="B27" s="140" t="s">
        <v>10</v>
      </c>
      <c r="C27" s="614">
        <v>4990</v>
      </c>
      <c r="D27" s="597">
        <v>4990</v>
      </c>
      <c r="E27" s="670"/>
    </row>
    <row r="28" spans="1:5" ht="12" customHeight="1">
      <c r="A28" s="678">
        <v>16</v>
      </c>
      <c r="B28" s="138" t="s">
        <v>126</v>
      </c>
      <c r="C28" s="614">
        <v>11165</v>
      </c>
      <c r="D28" s="597">
        <v>11165</v>
      </c>
      <c r="E28" s="670"/>
    </row>
    <row r="29" spans="1:5" ht="12" customHeight="1">
      <c r="A29" s="678">
        <v>17</v>
      </c>
      <c r="B29" s="138" t="s">
        <v>152</v>
      </c>
      <c r="C29" s="614">
        <v>1400</v>
      </c>
      <c r="D29" s="597">
        <v>1400</v>
      </c>
      <c r="E29" s="670"/>
    </row>
    <row r="30" spans="1:5" ht="12" customHeight="1">
      <c r="A30" s="678">
        <v>18</v>
      </c>
      <c r="B30" s="138" t="s">
        <v>146</v>
      </c>
      <c r="C30" s="614">
        <v>10000</v>
      </c>
      <c r="D30" s="597">
        <v>10000</v>
      </c>
      <c r="E30" s="670"/>
    </row>
    <row r="31" spans="1:5" ht="12" customHeight="1">
      <c r="A31" s="678">
        <v>19</v>
      </c>
      <c r="B31" s="138" t="s">
        <v>188</v>
      </c>
      <c r="C31" s="614">
        <v>5000</v>
      </c>
      <c r="D31" s="597">
        <v>0</v>
      </c>
      <c r="E31" s="682">
        <v>38705</v>
      </c>
    </row>
    <row r="32" spans="1:5" ht="12" customHeight="1">
      <c r="A32" s="678">
        <v>20</v>
      </c>
      <c r="B32" s="138" t="s">
        <v>13</v>
      </c>
      <c r="C32" s="614">
        <v>275</v>
      </c>
      <c r="D32" s="597">
        <v>425</v>
      </c>
      <c r="E32" s="668" t="s">
        <v>782</v>
      </c>
    </row>
    <row r="33" spans="1:5" ht="12" customHeight="1">
      <c r="A33" s="678">
        <v>21</v>
      </c>
      <c r="B33" s="138" t="s">
        <v>144</v>
      </c>
      <c r="C33" s="614">
        <v>1100</v>
      </c>
      <c r="D33" s="597">
        <v>1100</v>
      </c>
      <c r="E33" s="670"/>
    </row>
    <row r="34" spans="1:5" ht="12" customHeight="1">
      <c r="A34" s="678">
        <v>22</v>
      </c>
      <c r="B34" s="138" t="s">
        <v>15</v>
      </c>
      <c r="C34" s="614">
        <v>16905</v>
      </c>
      <c r="D34" s="597">
        <v>16905</v>
      </c>
      <c r="E34" s="670"/>
    </row>
    <row r="35" spans="1:5" ht="12" customHeight="1">
      <c r="A35" s="678">
        <v>23</v>
      </c>
      <c r="B35" s="138" t="s">
        <v>8</v>
      </c>
      <c r="C35" s="612">
        <v>37025</v>
      </c>
      <c r="D35" s="595">
        <v>37025</v>
      </c>
      <c r="E35" s="670"/>
    </row>
    <row r="36" spans="1:5" ht="12" customHeight="1">
      <c r="A36" s="678">
        <v>24</v>
      </c>
      <c r="B36" s="138" t="s">
        <v>11</v>
      </c>
      <c r="C36" s="612">
        <v>2525</v>
      </c>
      <c r="D36" s="595">
        <v>2625</v>
      </c>
      <c r="E36" s="668" t="s">
        <v>784</v>
      </c>
    </row>
    <row r="37" spans="1:5" ht="12" customHeight="1">
      <c r="A37" s="678">
        <v>25</v>
      </c>
      <c r="B37" s="138" t="s">
        <v>289</v>
      </c>
      <c r="C37" s="614">
        <v>18700</v>
      </c>
      <c r="D37" s="597">
        <v>18700</v>
      </c>
      <c r="E37" s="670"/>
    </row>
    <row r="38" spans="1:5" ht="12" customHeight="1">
      <c r="A38" s="678">
        <v>26</v>
      </c>
      <c r="B38" s="140" t="s">
        <v>225</v>
      </c>
      <c r="C38" s="614">
        <v>13100</v>
      </c>
      <c r="D38" s="597">
        <v>13100</v>
      </c>
      <c r="E38" s="670"/>
    </row>
    <row r="39" spans="1:5" ht="12" customHeight="1">
      <c r="A39" s="678">
        <v>27</v>
      </c>
      <c r="B39" s="138" t="s">
        <v>290</v>
      </c>
      <c r="C39" s="614">
        <v>5700</v>
      </c>
      <c r="D39" s="597">
        <v>5700</v>
      </c>
      <c r="E39" s="670"/>
    </row>
    <row r="40" spans="1:5" ht="12" customHeight="1">
      <c r="A40" s="678">
        <v>28</v>
      </c>
      <c r="B40" s="138" t="s">
        <v>143</v>
      </c>
      <c r="C40" s="614">
        <v>7950</v>
      </c>
      <c r="D40" s="597">
        <v>10450</v>
      </c>
      <c r="E40" s="668" t="s">
        <v>785</v>
      </c>
    </row>
    <row r="41" spans="1:5" ht="12" customHeight="1">
      <c r="A41" s="678">
        <v>29</v>
      </c>
      <c r="B41" s="138" t="s">
        <v>6</v>
      </c>
      <c r="C41" s="612">
        <v>16628</v>
      </c>
      <c r="D41" s="595">
        <v>16628</v>
      </c>
      <c r="E41" s="670"/>
    </row>
    <row r="42" spans="1:5" ht="12" customHeight="1">
      <c r="A42" s="678">
        <v>30</v>
      </c>
      <c r="B42" s="138" t="s">
        <v>7</v>
      </c>
      <c r="C42" s="612">
        <v>36546</v>
      </c>
      <c r="D42" s="595">
        <v>36546</v>
      </c>
      <c r="E42" s="670"/>
    </row>
    <row r="43" spans="1:5" ht="12" customHeight="1">
      <c r="A43" s="678">
        <v>31</v>
      </c>
      <c r="B43" s="138" t="s">
        <v>142</v>
      </c>
      <c r="C43" s="614">
        <v>292500</v>
      </c>
      <c r="D43" s="597">
        <v>292500</v>
      </c>
      <c r="E43" s="670"/>
    </row>
    <row r="44" spans="1:5" ht="12" customHeight="1">
      <c r="A44" s="678">
        <v>32</v>
      </c>
      <c r="B44" s="138" t="s">
        <v>12</v>
      </c>
      <c r="C44" s="612">
        <v>1081730</v>
      </c>
      <c r="D44" s="595">
        <v>1081730</v>
      </c>
      <c r="E44" s="670"/>
    </row>
    <row r="45" spans="1:5" ht="12" customHeight="1">
      <c r="A45" s="678">
        <v>33</v>
      </c>
      <c r="B45" s="138" t="s">
        <v>232</v>
      </c>
      <c r="C45" s="614">
        <v>3000</v>
      </c>
      <c r="D45" s="597">
        <v>3000</v>
      </c>
      <c r="E45" s="670"/>
    </row>
    <row r="46" spans="1:5" ht="12" customHeight="1">
      <c r="A46" s="678">
        <v>34</v>
      </c>
      <c r="B46" s="138" t="s">
        <v>33</v>
      </c>
      <c r="C46" s="614">
        <v>369763</v>
      </c>
      <c r="D46" s="597">
        <v>369763</v>
      </c>
      <c r="E46" s="670"/>
    </row>
    <row r="47" spans="1:5" ht="12" customHeight="1">
      <c r="A47" s="678">
        <v>35</v>
      </c>
      <c r="B47" s="140" t="s">
        <v>145</v>
      </c>
      <c r="C47" s="45">
        <v>500</v>
      </c>
      <c r="D47" s="597">
        <v>2000</v>
      </c>
      <c r="E47" s="668" t="s">
        <v>783</v>
      </c>
    </row>
    <row r="48" spans="1:5" ht="12" customHeight="1">
      <c r="A48" s="678">
        <v>36</v>
      </c>
      <c r="B48" s="140" t="s">
        <v>18</v>
      </c>
      <c r="C48" s="45">
        <v>14000</v>
      </c>
      <c r="D48" s="300">
        <v>14000</v>
      </c>
      <c r="E48" s="670"/>
    </row>
    <row r="49" spans="1:5" ht="12" customHeight="1">
      <c r="A49" s="678">
        <v>37</v>
      </c>
      <c r="B49" s="138" t="s">
        <v>291</v>
      </c>
      <c r="C49" s="615">
        <v>11372</v>
      </c>
      <c r="D49" s="598">
        <v>11372</v>
      </c>
      <c r="E49" s="670"/>
    </row>
    <row r="50" spans="1:5" ht="12" customHeight="1">
      <c r="A50" s="678">
        <v>38</v>
      </c>
      <c r="B50" s="138" t="s">
        <v>17</v>
      </c>
      <c r="C50" s="614">
        <v>500</v>
      </c>
      <c r="D50" s="597">
        <v>500</v>
      </c>
      <c r="E50" s="670"/>
    </row>
    <row r="51" spans="1:5" ht="12" customHeight="1">
      <c r="A51" s="678">
        <v>39</v>
      </c>
      <c r="B51" s="138" t="s">
        <v>292</v>
      </c>
      <c r="C51" s="614">
        <v>2800</v>
      </c>
      <c r="D51" s="597">
        <v>2800</v>
      </c>
      <c r="E51" s="670"/>
    </row>
    <row r="52" spans="1:5" ht="12.6" customHeight="1">
      <c r="A52" s="678">
        <v>40</v>
      </c>
      <c r="B52" s="138" t="s">
        <v>373</v>
      </c>
      <c r="C52" s="614">
        <v>2050</v>
      </c>
      <c r="D52" s="597">
        <v>4050</v>
      </c>
      <c r="E52" s="683" t="s">
        <v>788</v>
      </c>
    </row>
    <row r="53" spans="1:5" ht="19.5" customHeight="1">
      <c r="A53" s="684">
        <v>56</v>
      </c>
      <c r="B53" s="403" t="s">
        <v>778</v>
      </c>
      <c r="C53" s="616"/>
      <c r="D53" s="599">
        <v>200000</v>
      </c>
      <c r="E53" s="685" t="s">
        <v>779</v>
      </c>
    </row>
    <row r="54" spans="1:5" ht="12.75" customHeight="1">
      <c r="A54" s="684">
        <v>57</v>
      </c>
      <c r="B54" s="403" t="s">
        <v>787</v>
      </c>
      <c r="C54" s="616"/>
      <c r="D54" s="599">
        <v>121283</v>
      </c>
      <c r="E54" s="685" t="s">
        <v>793</v>
      </c>
    </row>
    <row r="55" spans="1:5" ht="12.6" customHeight="1" thickBot="1">
      <c r="A55" s="686">
        <v>60</v>
      </c>
      <c r="B55" s="687" t="s">
        <v>383</v>
      </c>
      <c r="C55" s="688">
        <v>55000</v>
      </c>
      <c r="D55" s="689">
        <v>47740</v>
      </c>
      <c r="E55" s="690" t="s">
        <v>792</v>
      </c>
    </row>
    <row r="56" spans="1:5" ht="14.25" customHeight="1">
      <c r="A56" s="662"/>
      <c r="B56" s="663" t="s">
        <v>19</v>
      </c>
      <c r="C56" s="649">
        <f>SUM(C12:C55)</f>
        <v>3453659</v>
      </c>
      <c r="D56" s="664">
        <f>SUM(D12:D55)</f>
        <v>3804432</v>
      </c>
    </row>
    <row r="59" spans="1:5" ht="13.5" customHeight="1">
      <c r="A59" s="31"/>
      <c r="B59" s="53"/>
      <c r="C59" s="53"/>
    </row>
  </sheetData>
  <mergeCells count="5">
    <mergeCell ref="C11:D11"/>
    <mergeCell ref="A20:A21"/>
    <mergeCell ref="B20:B21"/>
    <mergeCell ref="C20:C21"/>
    <mergeCell ref="D20:D21"/>
  </mergeCells>
  <phoneticPr fontId="50" type="noConversion"/>
  <printOptions horizontalCentered="1"/>
  <pageMargins left="0.75" right="0.75" top="0.65" bottom="0.65" header="0.45" footer="0.45"/>
  <pageSetup orientation="portrait" horizontalDpi="4294967293" r:id="rId1"/>
  <headerFooter alignWithMargins="0">
    <oddHeader>&amp;CTCESD Budget</oddHeader>
    <oddFooter xml:space="preserve">&amp;L&amp;Z&amp;F,&amp;A&amp;CRECAP:  Approved changes.  Blue 12/19/05, yellow 1/23/06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/>
  </sheetViews>
  <sheetFormatPr defaultRowHeight="12.75"/>
  <cols>
    <col min="1" max="1" width="4.7109375" customWidth="1"/>
    <col min="2" max="2" width="31.7109375" customWidth="1"/>
    <col min="3" max="3" width="14.5703125" customWidth="1"/>
    <col min="4" max="4" width="15.28515625" customWidth="1"/>
    <col min="5" max="5" width="16.140625" customWidth="1"/>
  </cols>
  <sheetData>
    <row r="1" spans="1:5" ht="22.5" customHeight="1" thickBot="1">
      <c r="A1" s="639">
        <v>2006</v>
      </c>
      <c r="B1" s="641" t="s">
        <v>0</v>
      </c>
      <c r="C1" s="640" t="s">
        <v>772</v>
      </c>
      <c r="D1" s="642" t="s">
        <v>773</v>
      </c>
      <c r="E1" s="648" t="s">
        <v>775</v>
      </c>
    </row>
    <row r="2" spans="1:5" ht="12.95" customHeight="1">
      <c r="A2" s="636"/>
      <c r="B2" s="637" t="s">
        <v>176</v>
      </c>
      <c r="C2" s="638">
        <v>1367208</v>
      </c>
      <c r="D2" s="638">
        <v>1367208</v>
      </c>
      <c r="E2" s="645"/>
    </row>
    <row r="3" spans="1:5" ht="12.95" customHeight="1">
      <c r="A3" s="89"/>
      <c r="B3" s="94" t="s">
        <v>353</v>
      </c>
      <c r="C3" s="45">
        <v>1010048</v>
      </c>
      <c r="D3" s="300">
        <v>1010048</v>
      </c>
      <c r="E3" s="64"/>
    </row>
    <row r="4" spans="1:5" ht="12.95" customHeight="1">
      <c r="A4" s="144"/>
      <c r="B4" s="94" t="s">
        <v>1</v>
      </c>
      <c r="C4" s="45">
        <v>38625</v>
      </c>
      <c r="D4" s="300">
        <v>38625</v>
      </c>
      <c r="E4" s="64"/>
    </row>
    <row r="5" spans="1:5" ht="12.95" customHeight="1">
      <c r="A5" s="260"/>
      <c r="B5" s="603" t="s">
        <v>378</v>
      </c>
      <c r="C5" s="45"/>
      <c r="D5" s="300">
        <v>2000</v>
      </c>
      <c r="E5" s="64" t="s">
        <v>776</v>
      </c>
    </row>
    <row r="6" spans="1:5" ht="12.95" customHeight="1">
      <c r="A6" s="260"/>
      <c r="B6" s="603" t="s">
        <v>516</v>
      </c>
      <c r="C6" s="45">
        <v>100000</v>
      </c>
      <c r="D6" s="300">
        <v>100000</v>
      </c>
      <c r="E6" s="64"/>
    </row>
    <row r="7" spans="1:5" ht="12.95" customHeight="1">
      <c r="A7" s="260"/>
      <c r="B7" s="603" t="s">
        <v>781</v>
      </c>
      <c r="C7" s="45">
        <v>718943</v>
      </c>
      <c r="D7" s="300">
        <v>718943</v>
      </c>
      <c r="E7" s="64"/>
    </row>
    <row r="8" spans="1:5" ht="12.95" customHeight="1">
      <c r="A8" s="260"/>
      <c r="B8" s="603" t="s">
        <v>415</v>
      </c>
      <c r="C8" s="45">
        <v>55000</v>
      </c>
      <c r="D8" s="300">
        <v>55000</v>
      </c>
      <c r="E8" s="64"/>
    </row>
    <row r="9" spans="1:5" ht="12.95" customHeight="1">
      <c r="A9" s="145"/>
      <c r="B9" s="146" t="s">
        <v>368</v>
      </c>
      <c r="C9" s="147">
        <v>8645</v>
      </c>
      <c r="D9" s="301">
        <v>8645</v>
      </c>
      <c r="E9" s="64"/>
    </row>
    <row r="10" spans="1:5" ht="13.5" customHeight="1" thickBot="1">
      <c r="A10" s="628"/>
      <c r="B10" s="629" t="s">
        <v>2</v>
      </c>
      <c r="C10" s="630">
        <f>SUM(C2:C9)</f>
        <v>3298469</v>
      </c>
      <c r="D10" s="643">
        <f>SUM(D2:D9)</f>
        <v>3300469</v>
      </c>
      <c r="E10" s="646"/>
    </row>
    <row r="11" spans="1:5" ht="14.25" customHeight="1" thickBot="1">
      <c r="A11" s="634" t="s">
        <v>158</v>
      </c>
      <c r="B11" s="635" t="s">
        <v>3</v>
      </c>
      <c r="C11" s="908" t="s">
        <v>774</v>
      </c>
      <c r="D11" s="909"/>
      <c r="E11" s="647"/>
    </row>
    <row r="12" spans="1:5" ht="12.6" customHeight="1">
      <c r="A12" s="631">
        <v>1</v>
      </c>
      <c r="B12" s="632" t="s">
        <v>490</v>
      </c>
      <c r="C12" s="633">
        <v>1192143</v>
      </c>
      <c r="D12" s="644">
        <v>1192143</v>
      </c>
      <c r="E12" s="74"/>
    </row>
    <row r="13" spans="1:5" ht="12.6" customHeight="1">
      <c r="A13" s="137">
        <v>2</v>
      </c>
      <c r="B13" s="138" t="s">
        <v>5</v>
      </c>
      <c r="C13" s="611">
        <v>5000</v>
      </c>
      <c r="D13" s="594">
        <v>5000</v>
      </c>
      <c r="E13" s="64"/>
    </row>
    <row r="14" spans="1:5" ht="12.6" customHeight="1">
      <c r="A14" s="137">
        <v>3</v>
      </c>
      <c r="B14" s="138" t="s">
        <v>370</v>
      </c>
      <c r="C14" s="612">
        <v>41078</v>
      </c>
      <c r="D14" s="595">
        <v>41078</v>
      </c>
      <c r="E14" s="64"/>
    </row>
    <row r="15" spans="1:5" ht="12.6" customHeight="1">
      <c r="A15" s="137">
        <v>4</v>
      </c>
      <c r="B15" s="138" t="s">
        <v>780</v>
      </c>
      <c r="C15" s="612">
        <v>2500</v>
      </c>
      <c r="D15" s="595">
        <v>2500</v>
      </c>
      <c r="E15" s="64"/>
    </row>
    <row r="16" spans="1:5" ht="12.6" customHeight="1">
      <c r="A16" s="139">
        <v>5</v>
      </c>
      <c r="B16" s="140" t="s">
        <v>4</v>
      </c>
      <c r="C16" s="613">
        <v>17000</v>
      </c>
      <c r="D16" s="596">
        <v>17000</v>
      </c>
      <c r="E16" s="64"/>
    </row>
    <row r="17" spans="1:5" ht="12.6" customHeight="1">
      <c r="A17" s="137">
        <v>6</v>
      </c>
      <c r="B17" s="141" t="s">
        <v>189</v>
      </c>
      <c r="C17" s="612">
        <v>4240</v>
      </c>
      <c r="D17" s="595">
        <v>4240</v>
      </c>
      <c r="E17" s="64"/>
    </row>
    <row r="18" spans="1:5" ht="12.6" customHeight="1">
      <c r="A18" s="137">
        <v>7</v>
      </c>
      <c r="B18" s="141" t="s">
        <v>162</v>
      </c>
      <c r="C18" s="614">
        <v>22850</v>
      </c>
      <c r="D18" s="597">
        <v>22850</v>
      </c>
      <c r="E18" s="64"/>
    </row>
    <row r="19" spans="1:5" ht="12.6" customHeight="1">
      <c r="A19" s="137">
        <v>8</v>
      </c>
      <c r="B19" s="138" t="s">
        <v>163</v>
      </c>
      <c r="C19" s="614">
        <v>16600</v>
      </c>
      <c r="D19" s="597">
        <v>16600</v>
      </c>
      <c r="E19" s="64"/>
    </row>
    <row r="20" spans="1:5" ht="12.6" customHeight="1">
      <c r="A20" s="137">
        <v>9</v>
      </c>
      <c r="B20" s="138" t="s">
        <v>371</v>
      </c>
      <c r="C20" s="614">
        <v>48887</v>
      </c>
      <c r="D20" s="597">
        <v>53887</v>
      </c>
      <c r="E20" s="653">
        <v>38705</v>
      </c>
    </row>
    <row r="21" spans="1:5" ht="12.6" customHeight="1">
      <c r="A21" s="137">
        <v>10</v>
      </c>
      <c r="B21" s="140" t="s">
        <v>9</v>
      </c>
      <c r="C21" s="614">
        <v>4535</v>
      </c>
      <c r="D21" s="597">
        <v>4535</v>
      </c>
      <c r="E21" s="64"/>
    </row>
    <row r="22" spans="1:5" ht="12.6" customHeight="1">
      <c r="A22" s="137">
        <v>11</v>
      </c>
      <c r="B22" s="140" t="s">
        <v>217</v>
      </c>
      <c r="C22" s="45">
        <v>12110</v>
      </c>
      <c r="D22" s="300">
        <v>12110</v>
      </c>
      <c r="E22" s="64"/>
    </row>
    <row r="23" spans="1:5" ht="12.6" customHeight="1">
      <c r="A23" s="137">
        <v>12</v>
      </c>
      <c r="B23" s="138" t="s">
        <v>139</v>
      </c>
      <c r="C23" s="612">
        <v>40020</v>
      </c>
      <c r="D23" s="595">
        <v>40020</v>
      </c>
      <c r="E23" s="64"/>
    </row>
    <row r="24" spans="1:5" ht="12.6" customHeight="1">
      <c r="A24" s="137">
        <v>13</v>
      </c>
      <c r="B24" s="138" t="s">
        <v>16</v>
      </c>
      <c r="C24" s="614">
        <v>3415</v>
      </c>
      <c r="D24" s="597">
        <v>3415</v>
      </c>
      <c r="E24" s="64"/>
    </row>
    <row r="25" spans="1:5" ht="12.6" customHeight="1">
      <c r="A25" s="137">
        <v>14</v>
      </c>
      <c r="B25" s="138" t="s">
        <v>141</v>
      </c>
      <c r="C25" s="614">
        <v>21057</v>
      </c>
      <c r="D25" s="597">
        <v>21057</v>
      </c>
      <c r="E25" s="64"/>
    </row>
    <row r="26" spans="1:5" ht="12.6" customHeight="1">
      <c r="A26" s="137">
        <v>15</v>
      </c>
      <c r="B26" s="140" t="s">
        <v>10</v>
      </c>
      <c r="C26" s="614">
        <v>4990</v>
      </c>
      <c r="D26" s="597">
        <v>4990</v>
      </c>
      <c r="E26" s="64"/>
    </row>
    <row r="27" spans="1:5" ht="12.6" customHeight="1">
      <c r="A27" s="137">
        <v>16</v>
      </c>
      <c r="B27" s="138" t="s">
        <v>126</v>
      </c>
      <c r="C27" s="614">
        <v>11165</v>
      </c>
      <c r="D27" s="597">
        <v>11165</v>
      </c>
      <c r="E27" s="64"/>
    </row>
    <row r="28" spans="1:5" ht="12.6" customHeight="1">
      <c r="A28" s="137">
        <v>17</v>
      </c>
      <c r="B28" s="138" t="s">
        <v>152</v>
      </c>
      <c r="C28" s="614">
        <v>1400</v>
      </c>
      <c r="D28" s="597">
        <v>1400</v>
      </c>
      <c r="E28" s="64"/>
    </row>
    <row r="29" spans="1:5" ht="12.6" customHeight="1">
      <c r="A29" s="137">
        <v>18</v>
      </c>
      <c r="B29" s="138" t="s">
        <v>146</v>
      </c>
      <c r="C29" s="614">
        <v>10000</v>
      </c>
      <c r="D29" s="597">
        <v>10000</v>
      </c>
      <c r="E29" s="64"/>
    </row>
    <row r="30" spans="1:5" ht="12.6" customHeight="1">
      <c r="A30" s="137">
        <v>19</v>
      </c>
      <c r="B30" s="138" t="s">
        <v>188</v>
      </c>
      <c r="C30" s="614">
        <v>5000</v>
      </c>
      <c r="D30" s="597">
        <v>0</v>
      </c>
      <c r="E30" s="653">
        <v>38705</v>
      </c>
    </row>
    <row r="31" spans="1:5" ht="12.6" customHeight="1">
      <c r="A31" s="137">
        <v>20</v>
      </c>
      <c r="B31" s="138" t="s">
        <v>13</v>
      </c>
      <c r="C31" s="614">
        <v>275</v>
      </c>
      <c r="D31" s="597">
        <v>275</v>
      </c>
      <c r="E31" s="64"/>
    </row>
    <row r="32" spans="1:5" ht="12.6" customHeight="1">
      <c r="A32" s="137">
        <v>21</v>
      </c>
      <c r="B32" s="138" t="s">
        <v>144</v>
      </c>
      <c r="C32" s="614">
        <v>1100</v>
      </c>
      <c r="D32" s="597">
        <v>1100</v>
      </c>
      <c r="E32" s="64"/>
    </row>
    <row r="33" spans="1:5" ht="12.6" customHeight="1">
      <c r="A33" s="137">
        <v>22</v>
      </c>
      <c r="B33" s="138" t="s">
        <v>15</v>
      </c>
      <c r="C33" s="614">
        <v>16905</v>
      </c>
      <c r="D33" s="597">
        <v>16905</v>
      </c>
      <c r="E33" s="64"/>
    </row>
    <row r="34" spans="1:5" ht="12.6" customHeight="1">
      <c r="A34" s="137">
        <v>23</v>
      </c>
      <c r="B34" s="138" t="s">
        <v>8</v>
      </c>
      <c r="C34" s="612">
        <v>37025</v>
      </c>
      <c r="D34" s="595">
        <v>37025</v>
      </c>
      <c r="E34" s="64"/>
    </row>
    <row r="35" spans="1:5" ht="12.6" customHeight="1">
      <c r="A35" s="137">
        <v>24</v>
      </c>
      <c r="B35" s="138" t="s">
        <v>11</v>
      </c>
      <c r="C35" s="612">
        <v>2525</v>
      </c>
      <c r="D35" s="595">
        <v>2525</v>
      </c>
      <c r="E35" s="64"/>
    </row>
    <row r="36" spans="1:5" ht="12.6" customHeight="1">
      <c r="A36" s="137">
        <v>25</v>
      </c>
      <c r="B36" s="138" t="s">
        <v>289</v>
      </c>
      <c r="C36" s="614">
        <v>18700</v>
      </c>
      <c r="D36" s="597">
        <v>18700</v>
      </c>
      <c r="E36" s="64"/>
    </row>
    <row r="37" spans="1:5" ht="12.6" customHeight="1">
      <c r="A37" s="137">
        <v>26</v>
      </c>
      <c r="B37" s="140" t="s">
        <v>225</v>
      </c>
      <c r="C37" s="614">
        <v>13100</v>
      </c>
      <c r="D37" s="597">
        <v>13100</v>
      </c>
      <c r="E37" s="64"/>
    </row>
    <row r="38" spans="1:5" ht="12.6" customHeight="1">
      <c r="A38" s="137">
        <v>27</v>
      </c>
      <c r="B38" s="138" t="s">
        <v>290</v>
      </c>
      <c r="C38" s="614">
        <v>5700</v>
      </c>
      <c r="D38" s="597">
        <v>5700</v>
      </c>
      <c r="E38" s="64"/>
    </row>
    <row r="39" spans="1:5" ht="12.6" customHeight="1">
      <c r="A39" s="137">
        <v>28</v>
      </c>
      <c r="B39" s="138" t="s">
        <v>143</v>
      </c>
      <c r="C39" s="614">
        <v>7950</v>
      </c>
      <c r="D39" s="597">
        <v>7950</v>
      </c>
      <c r="E39" s="64"/>
    </row>
    <row r="40" spans="1:5" ht="12.6" customHeight="1">
      <c r="A40" s="137">
        <v>29</v>
      </c>
      <c r="B40" s="138" t="s">
        <v>6</v>
      </c>
      <c r="C40" s="612">
        <v>16628</v>
      </c>
      <c r="D40" s="595">
        <v>16628</v>
      </c>
      <c r="E40" s="64"/>
    </row>
    <row r="41" spans="1:5" ht="12.6" customHeight="1">
      <c r="A41" s="137">
        <v>30</v>
      </c>
      <c r="B41" s="138" t="s">
        <v>7</v>
      </c>
      <c r="C41" s="612">
        <v>36546</v>
      </c>
      <c r="D41" s="595">
        <v>36546</v>
      </c>
      <c r="E41" s="64"/>
    </row>
    <row r="42" spans="1:5" ht="12.6" customHeight="1">
      <c r="A42" s="137">
        <v>31</v>
      </c>
      <c r="B42" s="138" t="s">
        <v>142</v>
      </c>
      <c r="C42" s="614">
        <v>292500</v>
      </c>
      <c r="D42" s="597">
        <v>292500</v>
      </c>
      <c r="E42" s="64"/>
    </row>
    <row r="43" spans="1:5" ht="12.6" customHeight="1">
      <c r="A43" s="137">
        <v>32</v>
      </c>
      <c r="B43" s="138" t="s">
        <v>12</v>
      </c>
      <c r="C43" s="612">
        <v>1081730</v>
      </c>
      <c r="D43" s="595">
        <v>1081730</v>
      </c>
      <c r="E43" s="64"/>
    </row>
    <row r="44" spans="1:5" ht="12.6" customHeight="1">
      <c r="A44" s="137">
        <v>33</v>
      </c>
      <c r="B44" s="138" t="s">
        <v>232</v>
      </c>
      <c r="C44" s="614">
        <v>3000</v>
      </c>
      <c r="D44" s="597">
        <v>3000</v>
      </c>
      <c r="E44" s="64"/>
    </row>
    <row r="45" spans="1:5" ht="12.6" customHeight="1">
      <c r="A45" s="137">
        <v>34</v>
      </c>
      <c r="B45" s="138" t="s">
        <v>33</v>
      </c>
      <c r="C45" s="614">
        <v>369763</v>
      </c>
      <c r="D45" s="597">
        <v>369763</v>
      </c>
      <c r="E45" s="64"/>
    </row>
    <row r="46" spans="1:5" ht="12.6" customHeight="1">
      <c r="A46" s="137">
        <v>35</v>
      </c>
      <c r="B46" s="140" t="s">
        <v>145</v>
      </c>
      <c r="C46" s="45">
        <v>500</v>
      </c>
      <c r="D46" s="300">
        <v>500</v>
      </c>
      <c r="E46" s="64"/>
    </row>
    <row r="47" spans="1:5" ht="12.6" customHeight="1">
      <c r="A47" s="137">
        <v>36</v>
      </c>
      <c r="B47" s="140" t="s">
        <v>18</v>
      </c>
      <c r="C47" s="45">
        <v>14000</v>
      </c>
      <c r="D47" s="300">
        <v>14000</v>
      </c>
      <c r="E47" s="64"/>
    </row>
    <row r="48" spans="1:5" ht="12.6" customHeight="1">
      <c r="A48" s="137">
        <v>37</v>
      </c>
      <c r="B48" s="138" t="s">
        <v>291</v>
      </c>
      <c r="C48" s="615">
        <v>11372</v>
      </c>
      <c r="D48" s="598">
        <v>11372</v>
      </c>
      <c r="E48" s="64"/>
    </row>
    <row r="49" spans="1:5" ht="12.6" customHeight="1">
      <c r="A49" s="137">
        <v>38</v>
      </c>
      <c r="B49" s="138" t="s">
        <v>17</v>
      </c>
      <c r="C49" s="614">
        <v>500</v>
      </c>
      <c r="D49" s="597">
        <v>500</v>
      </c>
      <c r="E49" s="64"/>
    </row>
    <row r="50" spans="1:5" ht="12.6" customHeight="1">
      <c r="A50" s="137">
        <v>39</v>
      </c>
      <c r="B50" s="138" t="s">
        <v>292</v>
      </c>
      <c r="C50" s="614">
        <v>2800</v>
      </c>
      <c r="D50" s="597">
        <v>2800</v>
      </c>
      <c r="E50" s="64"/>
    </row>
    <row r="51" spans="1:5" ht="12.6" customHeight="1">
      <c r="A51" s="137">
        <v>40</v>
      </c>
      <c r="B51" s="138" t="s">
        <v>373</v>
      </c>
      <c r="C51" s="614">
        <v>2050</v>
      </c>
      <c r="D51" s="597">
        <v>4050</v>
      </c>
      <c r="E51" s="64" t="s">
        <v>777</v>
      </c>
    </row>
    <row r="52" spans="1:5" ht="19.5" customHeight="1">
      <c r="A52" s="402">
        <v>56</v>
      </c>
      <c r="B52" s="403" t="s">
        <v>778</v>
      </c>
      <c r="C52" s="616"/>
      <c r="D52" s="599">
        <v>200000</v>
      </c>
      <c r="E52" s="655" t="s">
        <v>779</v>
      </c>
    </row>
    <row r="53" spans="1:5" ht="12.6" customHeight="1">
      <c r="A53" s="402">
        <v>60</v>
      </c>
      <c r="B53" s="403" t="s">
        <v>383</v>
      </c>
      <c r="C53" s="650">
        <v>55000</v>
      </c>
      <c r="D53" s="651">
        <v>55000</v>
      </c>
      <c r="E53" s="652"/>
    </row>
    <row r="54" spans="1:5" ht="18" customHeight="1">
      <c r="A54" s="405"/>
      <c r="B54" s="406" t="s">
        <v>19</v>
      </c>
      <c r="C54" s="649">
        <f>SUM(C12:C53)</f>
        <v>3453659</v>
      </c>
      <c r="D54" s="654">
        <f>SUM(D12:D53)</f>
        <v>3655659</v>
      </c>
    </row>
    <row r="57" spans="1:5" ht="13.5" customHeight="1">
      <c r="A57" s="31"/>
      <c r="B57" s="53"/>
      <c r="C57" s="53"/>
    </row>
  </sheetData>
  <mergeCells count="1">
    <mergeCell ref="C11:D11"/>
  </mergeCells>
  <phoneticPr fontId="50" type="noConversion"/>
  <printOptions horizontalCentered="1"/>
  <pageMargins left="0.75" right="0.75" top="0.75" bottom="0.5" header="0.5" footer="0.35"/>
  <pageSetup orientation="portrait" r:id="rId1"/>
  <headerFooter alignWithMargins="0">
    <oddHeader xml:space="preserve">&amp;C2006 BUDGET ACTIVITIES
</oddHeader>
    <oddFooter xml:space="preserve">&amp;CChanges already approved or mere accounting adjustments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3</vt:i4>
      </vt:variant>
    </vt:vector>
  </HeadingPairs>
  <TitlesOfParts>
    <vt:vector size="65" baseType="lpstr">
      <vt:lpstr>end of FY comparison</vt:lpstr>
      <vt:lpstr>FINAL</vt:lpstr>
      <vt:lpstr>Amended 925</vt:lpstr>
      <vt:lpstr>Amended 0830</vt:lpstr>
      <vt:lpstr>Explain 8 30</vt:lpstr>
      <vt:lpstr>amended 724</vt:lpstr>
      <vt:lpstr>Amended April 24 06</vt:lpstr>
      <vt:lpstr>Amended Jan 23 06</vt:lpstr>
      <vt:lpstr>Jan 19 05</vt:lpstr>
      <vt:lpstr>CATEGORY PAGE</vt:lpstr>
      <vt:lpstr>Original approved categories</vt:lpstr>
      <vt:lpstr>1 APPARATUS PMTS.</vt:lpstr>
      <vt:lpstr>2 ALPHA PAGERS</vt:lpstr>
      <vt:lpstr>3 DISPATCH</vt:lpstr>
      <vt:lpstr>4 CERTIFICATIONS</vt:lpstr>
      <vt:lpstr>5 FUEL</vt:lpstr>
      <vt:lpstr>6 SCBA</vt:lpstr>
      <vt:lpstr>7 VEH SCH MTN</vt:lpstr>
      <vt:lpstr>8 VEHICLE REPAIRS</vt:lpstr>
      <vt:lpstr>9 VEHICLE SUPPLIES</vt:lpstr>
      <vt:lpstr>LCRA</vt:lpstr>
      <vt:lpstr>10 EMS TRAINING</vt:lpstr>
      <vt:lpstr>11 FIRE &amp; RESCUE TRAINING</vt:lpstr>
      <vt:lpstr>12 UNIFORMS PROTECTIVE GEAR</vt:lpstr>
      <vt:lpstr>Uniform WS 1</vt:lpstr>
      <vt:lpstr>Uniform WS 2</vt:lpstr>
      <vt:lpstr>13 WMD PREPARATION</vt:lpstr>
      <vt:lpstr>14 BLDG GROUND MAINT</vt:lpstr>
      <vt:lpstr>15 EMS SUPPLIES</vt:lpstr>
      <vt:lpstr>16 OFFICE SUPPLIES</vt:lpstr>
      <vt:lpstr>17 REHAB SUPPLIES</vt:lpstr>
      <vt:lpstr>18 STATION SUPPLIES</vt:lpstr>
      <vt:lpstr>19 EMERGENCY FUND</vt:lpstr>
      <vt:lpstr>20 BANK FEES</vt:lpstr>
      <vt:lpstr>21 DUES AND SUBSCRIPTIONS</vt:lpstr>
      <vt:lpstr>22 INFORMATION TECHNOLOGY</vt:lpstr>
      <vt:lpstr>IT WS</vt:lpstr>
      <vt:lpstr>23 INSURANCE</vt:lpstr>
      <vt:lpstr>24 POSTAGE</vt:lpstr>
      <vt:lpstr>25 PROFESSIONAL SVCS</vt:lpstr>
      <vt:lpstr>26 CODE ENFORCEMENT</vt:lpstr>
      <vt:lpstr>27 PUBLIC NOTICES</vt:lpstr>
      <vt:lpstr>28 SEMINARS</vt:lpstr>
      <vt:lpstr>29 TELEPHONE</vt:lpstr>
      <vt:lpstr>30 UTILITIES</vt:lpstr>
      <vt:lpstr>31 BENEFITS</vt:lpstr>
      <vt:lpstr>32 PAYROLL</vt:lpstr>
      <vt:lpstr>32 INDIV PAYROLL</vt:lpstr>
      <vt:lpstr>32 FF PAYSCALE</vt:lpstr>
      <vt:lpstr>33 VOLUNTEER RECOGNITION</vt:lpstr>
      <vt:lpstr>645 RECRUITMENT</vt:lpstr>
      <vt:lpstr>34 BOND DEBT SVC</vt:lpstr>
      <vt:lpstr>35 SALES TAX COLLECT</vt:lpstr>
      <vt:lpstr>36 SUNSET VALLEY</vt:lpstr>
      <vt:lpstr>37 TAX PROPERTY FEES</vt:lpstr>
      <vt:lpstr>38 TCESD BOND INS</vt:lpstr>
      <vt:lpstr>39 TCESD COMPENSATION</vt:lpstr>
      <vt:lpstr>40 PUBLIC EDUCATION</vt:lpstr>
      <vt:lpstr>55 LIABILITY INS</vt:lpstr>
      <vt:lpstr>56 CIRCLE DRIVE</vt:lpstr>
      <vt:lpstr>57 CONTINGENCY</vt:lpstr>
      <vt:lpstr>60 FIRE ACADEMY</vt:lpstr>
      <vt:lpstr>'32 FF PAYSCALE'!Print_Area</vt:lpstr>
      <vt:lpstr>'32 PAYROLL'!Print_Titles</vt:lpstr>
      <vt:lpstr>'IT WS'!Print_Titles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Manager</dc:creator>
  <cp:lastModifiedBy>Jeffrey J. Wittig</cp:lastModifiedBy>
  <cp:lastPrinted>2006-10-19T15:07:59Z</cp:lastPrinted>
  <dcterms:created xsi:type="dcterms:W3CDTF">2002-06-05T21:07:58Z</dcterms:created>
  <dcterms:modified xsi:type="dcterms:W3CDTF">2020-07-22T21:41:59Z</dcterms:modified>
</cp:coreProperties>
</file>